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9\ZÚ 2019 - zveřejnění  kompletní materiál na web\"/>
    </mc:Choice>
  </mc:AlternateContent>
  <bookViews>
    <workbookView xWindow="0" yWindow="0" windowWidth="28800" windowHeight="12000"/>
  </bookViews>
  <sheets>
    <sheet name="Vyhodnocení hospodaření P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3" l="1"/>
  <c r="D22" i="3"/>
  <c r="J37" i="3" l="1"/>
  <c r="I34" i="3"/>
  <c r="D55" i="3"/>
  <c r="J22" i="3"/>
  <c r="L34" i="3"/>
  <c r="L30" i="3" l="1"/>
  <c r="L31" i="3"/>
  <c r="L32" i="3"/>
  <c r="L33" i="3"/>
  <c r="L35" i="3"/>
  <c r="L36" i="3"/>
  <c r="L24" i="3"/>
  <c r="L25" i="3"/>
  <c r="L26" i="3"/>
  <c r="L27" i="3"/>
  <c r="L28" i="3"/>
  <c r="L29" i="3"/>
  <c r="L23" i="3"/>
  <c r="L15" i="3"/>
  <c r="L16" i="3"/>
  <c r="L17" i="3"/>
  <c r="L18" i="3"/>
  <c r="L19" i="3"/>
  <c r="L20" i="3"/>
  <c r="L21" i="3"/>
  <c r="L14" i="3"/>
  <c r="I24" i="3"/>
  <c r="I25" i="3"/>
  <c r="I26" i="3"/>
  <c r="I27" i="3"/>
  <c r="I28" i="3"/>
  <c r="I29" i="3"/>
  <c r="I30" i="3"/>
  <c r="I31" i="3"/>
  <c r="I32" i="3"/>
  <c r="I33" i="3"/>
  <c r="I35" i="3"/>
  <c r="I36" i="3"/>
  <c r="I23" i="3"/>
  <c r="I15" i="3"/>
  <c r="I16" i="3"/>
  <c r="I17" i="3"/>
  <c r="I18" i="3"/>
  <c r="I19" i="3"/>
  <c r="I20" i="3"/>
  <c r="I21" i="3"/>
  <c r="I14" i="3"/>
  <c r="F24" i="3"/>
  <c r="F25" i="3"/>
  <c r="F26" i="3"/>
  <c r="F27" i="3"/>
  <c r="F28" i="3"/>
  <c r="F29" i="3"/>
  <c r="F30" i="3"/>
  <c r="F31" i="3"/>
  <c r="F32" i="3"/>
  <c r="F33" i="3"/>
  <c r="F35" i="3"/>
  <c r="F23" i="3"/>
  <c r="F15" i="3"/>
  <c r="F16" i="3"/>
  <c r="F17" i="3"/>
  <c r="F18" i="3"/>
  <c r="F19" i="3"/>
  <c r="F20" i="3"/>
  <c r="F21" i="3"/>
  <c r="F14" i="3"/>
  <c r="M14" i="3" l="1"/>
  <c r="D62" i="3"/>
  <c r="E22" i="3"/>
  <c r="D64" i="3" l="1"/>
  <c r="F22" i="3"/>
  <c r="K22" i="3" l="1"/>
  <c r="I44" i="3" l="1"/>
  <c r="F44" i="3"/>
  <c r="F43" i="3"/>
  <c r="I42" i="3"/>
  <c r="F42" i="3"/>
  <c r="H41" i="3"/>
  <c r="G41" i="3"/>
  <c r="I41" i="3" s="1"/>
  <c r="E41" i="3"/>
  <c r="E36" i="3" s="1"/>
  <c r="D41" i="3"/>
  <c r="I39" i="3"/>
  <c r="F39" i="3"/>
  <c r="H37" i="3"/>
  <c r="G37" i="3"/>
  <c r="E37" i="3"/>
  <c r="E38" i="3" s="1"/>
  <c r="E40" i="3" s="1"/>
  <c r="H22" i="3"/>
  <c r="I22" i="3"/>
  <c r="F41" i="3" l="1"/>
  <c r="D36" i="3"/>
  <c r="F36" i="3" s="1"/>
  <c r="H38" i="3"/>
  <c r="H40" i="3" s="1"/>
  <c r="I37" i="3"/>
  <c r="D37" i="3"/>
  <c r="F37" i="3" s="1"/>
  <c r="G38" i="3"/>
  <c r="D38" i="3" l="1"/>
  <c r="F38" i="3" s="1"/>
  <c r="G40" i="3"/>
  <c r="I40" i="3" s="1"/>
  <c r="I38" i="3"/>
  <c r="D40" i="3" l="1"/>
  <c r="F40" i="3" s="1"/>
  <c r="R54" i="3"/>
  <c r="R51" i="3"/>
  <c r="K57" i="3"/>
  <c r="K52" i="3"/>
  <c r="R56" i="3" l="1"/>
  <c r="K59" i="3"/>
  <c r="K37" i="3"/>
  <c r="L44" i="3" l="1"/>
  <c r="M44" i="3" s="1"/>
  <c r="L43" i="3"/>
  <c r="M43" i="3"/>
  <c r="L42" i="3"/>
  <c r="M42" i="3" s="1"/>
  <c r="K41" i="3"/>
  <c r="J41" i="3"/>
  <c r="M16" i="3" l="1"/>
  <c r="M17" i="3"/>
  <c r="M19" i="3"/>
  <c r="M20" i="3"/>
  <c r="M21" i="3"/>
  <c r="M23" i="3"/>
  <c r="M24" i="3"/>
  <c r="M25" i="3"/>
  <c r="M27" i="3"/>
  <c r="M29" i="3"/>
  <c r="M30" i="3"/>
  <c r="M31" i="3"/>
  <c r="M32" i="3"/>
  <c r="M33" i="3"/>
  <c r="M35" i="3"/>
  <c r="L39" i="3"/>
  <c r="M36" i="3"/>
  <c r="L22" i="3"/>
  <c r="L41" i="3"/>
  <c r="M41" i="3" s="1"/>
  <c r="K38" i="3"/>
  <c r="K40" i="3" s="1"/>
  <c r="M22" i="3" l="1"/>
  <c r="M39" i="3"/>
  <c r="M28" i="3"/>
  <c r="J38" i="3"/>
  <c r="J40" i="3" s="1"/>
  <c r="L38" i="3" l="1"/>
  <c r="M38" i="3" s="1"/>
  <c r="L40" i="3"/>
  <c r="M40" i="3" s="1"/>
  <c r="L37" i="3"/>
  <c r="M37" i="3" s="1"/>
</calcChain>
</file>

<file path=xl/sharedStrings.xml><?xml version="1.0" encoding="utf-8"?>
<sst xmlns="http://schemas.openxmlformats.org/spreadsheetml/2006/main" count="136" uniqueCount="127">
  <si>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</si>
  <si>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</si>
  <si>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</si>
  <si>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</si>
  <si>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</si>
  <si>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</si>
  <si>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</si>
  <si>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</si>
  <si>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</si>
  <si>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</si>
  <si>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</si>
  <si>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</si>
  <si>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</si>
  <si>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</si>
  <si>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</si>
  <si>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</si>
  <si>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</si>
  <si>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</si>
  <si>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</si>
  <si>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</si>
  <si>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</si>
  <si>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</si>
  <si>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</si>
  <si>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</si>
  <si>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</si>
  <si>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</si>
  <si>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</si>
  <si>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</si>
  <si>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</si>
  <si>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</si>
  <si>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</si>
  <si>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</si>
  <si>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</si>
  <si>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</si>
  <si>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</si>
  <si>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</si>
  <si>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</si>
  <si>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</si>
  <si>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</si>
  <si>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</si>
  <si>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</si>
  <si>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</si>
  <si>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</si>
  <si>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</si>
  <si>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</si>
  <si>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</si>
  <si>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</si>
  <si>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</si>
  <si>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</si>
  <si>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</si>
  <si>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</si>
  <si>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</si>
  <si>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</si>
  <si>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</si>
  <si>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</si>
  <si>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</si>
  <si>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</si>
  <si>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</si>
  <si>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</si>
  <si>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</si>
  <si>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</si>
  <si>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</si>
  <si>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</si>
  <si>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</si>
  <si>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</si>
  <si>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</si>
  <si>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</si>
  <si>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</si>
  <si>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</si>
  <si>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</si>
  <si>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</si>
  <si>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</si>
  <si>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</si>
  <si>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</si>
  <si>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</si>
  <si>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</si>
  <si>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</si>
  <si>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</si>
  <si>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</si>
  <si>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</si>
  <si>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</si>
  <si>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</si>
  <si>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</si>
  <si>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</si>
  <si>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</si>
  <si>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</si>
  <si>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</si>
  <si>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</si>
  <si>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</si>
  <si>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</si>
  <si>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</si>
  <si>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</si>
  <si>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</si>
  <si>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</si>
  <si>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</si>
  <si>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</si>
  <si>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</si>
  <si>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</si>
  <si>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</si>
  <si>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</si>
  <si>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</si>
  <si>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</si>
  <si>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</si>
  <si>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</si>
  <si>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</si>
  <si>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</si>
  <si>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</si>
  <si>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</si>
  <si>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</si>
  <si>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Příspěvek zřizovatele - účelový (s vyúčtováním) - např. granty, příspěvek s ÚZ</t>
  </si>
  <si>
    <t>Stav fondu odměn</t>
  </si>
  <si>
    <t>Název organizace: Městské lesy Chomutov, p.o.</t>
  </si>
  <si>
    <t>IČO: 0046790080</t>
  </si>
  <si>
    <t>Sídlo: Hora Sv. Šebestiána 90, 431 82, Hora Sv. Šebestiána</t>
  </si>
  <si>
    <t>Jméno: Ing. Veronika Purkrábek, ekonom</t>
  </si>
  <si>
    <t>Jméno: Petr Markes, ředitel</t>
  </si>
  <si>
    <t>30.</t>
  </si>
  <si>
    <t>Aktivace oběžného majetku</t>
  </si>
  <si>
    <t>Tvorba a zúčtování rezerv</t>
  </si>
  <si>
    <t>31.</t>
  </si>
  <si>
    <t>Vyhodnocení hospodaření podle rozpočtu za rok 2019</t>
  </si>
  <si>
    <t>Rozpočet na rok 2019</t>
  </si>
  <si>
    <t>Poslední upr rozpočet 2019</t>
  </si>
  <si>
    <t>Skutečnost 2019</t>
  </si>
  <si>
    <t>Sestavil dne: 29. 4. 2020</t>
  </si>
  <si>
    <t>Schválil dne: 29. 4. 2020</t>
  </si>
  <si>
    <t>Průměrný přepočtený stav zaměstnanců : 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</si>
</sst>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104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7" fillId="0" borderId="25" xfId="0" applyFont="1" applyBorder="1"/>
    <xf numFmtId="0" fontId="7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8" fillId="2" borderId="25" xfId="0" applyFont="1" applyFill="1" applyBorder="1"/>
    <xf numFmtId="0" fontId="7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0" fillId="3" borderId="13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10" fillId="3" borderId="16" xfId="0" applyFont="1" applyFill="1" applyBorder="1" applyAlignment="1">
      <alignment horizontal="center"/>
    </xf>
    <xf numFmtId="10" fontId="10" fillId="3" borderId="23" xfId="0" applyNumberFormat="1" applyFont="1" applyFill="1" applyBorder="1" applyAlignment="1">
      <alignment horizontal="center"/>
    </xf>
    <xf numFmtId="164" fontId="0" fillId="0" borderId="3" xfId="0" applyNumberFormat="1" applyFill="1" applyBorder="1"/>
    <xf numFmtId="164" fontId="1" fillId="0" borderId="3" xfId="0" applyNumberFormat="1" applyFont="1" applyFill="1" applyBorder="1"/>
    <xf numFmtId="164" fontId="1" fillId="0" borderId="15" xfId="0" applyNumberFormat="1" applyFont="1" applyFill="1" applyBorder="1"/>
    <xf numFmtId="164" fontId="2" fillId="0" borderId="20" xfId="0" applyNumberFormat="1" applyFont="1" applyFill="1" applyBorder="1" applyAlignment="1"/>
    <xf numFmtId="164" fontId="2" fillId="0" borderId="20" xfId="0" applyNumberFormat="1" applyFont="1" applyBorder="1" applyAlignment="1">
      <alignment horizontal="right"/>
    </xf>
    <xf numFmtId="164" fontId="2" fillId="0" borderId="18" xfId="0" applyNumberFormat="1" applyFon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10" fontId="6" fillId="0" borderId="25" xfId="0" applyNumberFormat="1" applyFont="1" applyBorder="1" applyAlignment="1">
      <alignment horizontal="righ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71"/>
  <sheetViews>
    <sheetView showGridLines="0" tabSelected="1" zoomScale="89" zoomScaleNormal="89" workbookViewId="0">
      <selection activeCell="L67" sqref="L67"/>
    </sheetView>
  </sheetViews>
  <sheetFormatPr defaultColWidth="0" defaultRowHeight="15" zeroHeight="1" x14ac:dyDescent="0.25"/>
  <cols>
    <col min="1" max="1" width="4.5703125" customWidth="1"/>
    <col min="2" max="2" width="9.28515625" customWidth="1"/>
    <col min="3" max="3" width="70.28515625" bestFit="1" customWidth="1"/>
    <col min="4" max="12" width="11.7109375" customWidth="1"/>
    <col min="13" max="13" width="11.7109375" style="38" customWidth="1"/>
    <col min="14" max="19" width="9.28515625" customWidth="1"/>
    <col min="20" max="16384" width="9.28515625" hidden="1"/>
  </cols>
  <sheetData>
    <row r="1" spans="2:13" x14ac:dyDescent="0.25"/>
    <row r="2" spans="2:13" x14ac:dyDescent="0.25"/>
    <row r="3" spans="2:13" ht="21" x14ac:dyDescent="0.35">
      <c r="B3" s="2" t="s">
        <v>120</v>
      </c>
    </row>
    <row r="4" spans="2:13" x14ac:dyDescent="0.25"/>
    <row r="5" spans="2:13" x14ac:dyDescent="0.25">
      <c r="B5" t="s">
        <v>111</v>
      </c>
    </row>
    <row r="6" spans="2:13" x14ac:dyDescent="0.25">
      <c r="B6" t="s">
        <v>112</v>
      </c>
      <c r="C6" s="60"/>
    </row>
    <row r="7" spans="2:13" x14ac:dyDescent="0.25">
      <c r="B7" t="s">
        <v>113</v>
      </c>
    </row>
    <row r="8" spans="2:13" x14ac:dyDescent="0.25"/>
    <row r="9" spans="2:13" x14ac:dyDescent="0.25">
      <c r="B9" s="1" t="s">
        <v>68</v>
      </c>
    </row>
    <row r="10" spans="2:13" ht="15.75" customHeight="1" thickBot="1" x14ac:dyDescent="0.3"/>
    <row r="11" spans="2:13" x14ac:dyDescent="0.25">
      <c r="B11" s="95" t="s">
        <v>40</v>
      </c>
      <c r="C11" s="97" t="s">
        <v>41</v>
      </c>
      <c r="D11" s="99" t="s">
        <v>121</v>
      </c>
      <c r="E11" s="100"/>
      <c r="F11" s="101"/>
      <c r="G11" s="102" t="s">
        <v>122</v>
      </c>
      <c r="H11" s="100"/>
      <c r="I11" s="103"/>
      <c r="J11" s="99" t="s">
        <v>123</v>
      </c>
      <c r="K11" s="100"/>
      <c r="L11" s="103"/>
      <c r="M11" s="39"/>
    </row>
    <row r="12" spans="2:13" ht="30.75" thickBot="1" x14ac:dyDescent="0.3">
      <c r="B12" s="96"/>
      <c r="C12" s="98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0" t="s">
        <v>103</v>
      </c>
    </row>
    <row r="13" spans="2:13" x14ac:dyDescent="0.25">
      <c r="B13" s="69"/>
      <c r="C13" s="70" t="s">
        <v>45</v>
      </c>
      <c r="D13" s="71" t="s">
        <v>46</v>
      </c>
      <c r="E13" s="72" t="s">
        <v>47</v>
      </c>
      <c r="F13" s="73" t="s">
        <v>49</v>
      </c>
      <c r="G13" s="74" t="s">
        <v>48</v>
      </c>
      <c r="H13" s="75" t="s">
        <v>85</v>
      </c>
      <c r="I13" s="76" t="s">
        <v>86</v>
      </c>
      <c r="J13" s="77" t="s">
        <v>94</v>
      </c>
      <c r="K13" s="75" t="s">
        <v>95</v>
      </c>
      <c r="L13" s="76" t="s">
        <v>96</v>
      </c>
      <c r="M13" s="78" t="s">
        <v>104</v>
      </c>
    </row>
    <row r="14" spans="2:13" x14ac:dyDescent="0.25">
      <c r="B14" s="8" t="s">
        <v>0</v>
      </c>
      <c r="C14" s="10" t="s">
        <v>105</v>
      </c>
      <c r="D14" s="83">
        <v>7800</v>
      </c>
      <c r="E14" s="84">
        <v>20</v>
      </c>
      <c r="F14" s="63">
        <f>D14+E14</f>
        <v>7820</v>
      </c>
      <c r="G14" s="61">
        <v>7800</v>
      </c>
      <c r="H14" s="62">
        <v>20</v>
      </c>
      <c r="I14" s="63">
        <f>G14+H14</f>
        <v>7820</v>
      </c>
      <c r="J14" s="82">
        <v>8690.2999999999993</v>
      </c>
      <c r="K14" s="62">
        <v>411.96</v>
      </c>
      <c r="L14" s="64">
        <f>J14+K14</f>
        <v>9102.2599999999984</v>
      </c>
      <c r="M14" s="41">
        <f>L14/I14</f>
        <v>1.1639718670076724</v>
      </c>
    </row>
    <row r="15" spans="2:13" x14ac:dyDescent="0.25">
      <c r="B15" s="8" t="s">
        <v>1</v>
      </c>
      <c r="C15" s="45" t="s">
        <v>109</v>
      </c>
      <c r="D15" s="85">
        <v>0</v>
      </c>
      <c r="E15" s="86">
        <v>0</v>
      </c>
      <c r="F15" s="63">
        <f t="shared" ref="F15:F21" si="0">D15+E15</f>
        <v>0</v>
      </c>
      <c r="G15" s="66">
        <v>0</v>
      </c>
      <c r="H15" s="65">
        <v>0</v>
      </c>
      <c r="I15" s="63">
        <f t="shared" ref="I15:I21" si="1">G15+H15</f>
        <v>0</v>
      </c>
      <c r="J15" s="66">
        <v>0</v>
      </c>
      <c r="K15" s="86">
        <v>0</v>
      </c>
      <c r="L15" s="64">
        <f t="shared" ref="L15:L21" si="2">J15+K15</f>
        <v>0</v>
      </c>
      <c r="M15" s="87">
        <v>0</v>
      </c>
    </row>
    <row r="16" spans="2:13" x14ac:dyDescent="0.25">
      <c r="B16" s="8" t="s">
        <v>3</v>
      </c>
      <c r="C16" s="58" t="s">
        <v>108</v>
      </c>
      <c r="D16" s="83">
        <v>4097</v>
      </c>
      <c r="E16" s="84">
        <v>0</v>
      </c>
      <c r="F16" s="63">
        <f t="shared" si="0"/>
        <v>4097</v>
      </c>
      <c r="G16" s="61">
        <v>4097</v>
      </c>
      <c r="H16" s="62">
        <v>0</v>
      </c>
      <c r="I16" s="63">
        <f t="shared" si="1"/>
        <v>4097</v>
      </c>
      <c r="J16" s="61">
        <v>4097.32</v>
      </c>
      <c r="K16" s="86">
        <v>0</v>
      </c>
      <c r="L16" s="64">
        <f t="shared" si="2"/>
        <v>4097.32</v>
      </c>
      <c r="M16" s="41">
        <f t="shared" ref="M16:M40" si="3">L16/I16</f>
        <v>1.000078105931169</v>
      </c>
    </row>
    <row r="17" spans="2:13" x14ac:dyDescent="0.25">
      <c r="B17" s="8" t="s">
        <v>5</v>
      </c>
      <c r="C17" s="45" t="s">
        <v>88</v>
      </c>
      <c r="D17" s="83">
        <v>190</v>
      </c>
      <c r="E17" s="84">
        <v>0</v>
      </c>
      <c r="F17" s="63">
        <f t="shared" si="0"/>
        <v>190</v>
      </c>
      <c r="G17" s="61">
        <v>190</v>
      </c>
      <c r="H17" s="62">
        <v>0</v>
      </c>
      <c r="I17" s="63">
        <f t="shared" si="1"/>
        <v>190</v>
      </c>
      <c r="J17" s="61">
        <v>189.19</v>
      </c>
      <c r="K17" s="86">
        <v>0</v>
      </c>
      <c r="L17" s="64">
        <f t="shared" si="2"/>
        <v>189.19</v>
      </c>
      <c r="M17" s="41">
        <f t="shared" si="3"/>
        <v>0.99573684210526314</v>
      </c>
    </row>
    <row r="18" spans="2:13" x14ac:dyDescent="0.25">
      <c r="B18" s="8" t="s">
        <v>7</v>
      </c>
      <c r="C18" s="11" t="s">
        <v>89</v>
      </c>
      <c r="D18" s="83">
        <v>0</v>
      </c>
      <c r="E18" s="84">
        <v>0</v>
      </c>
      <c r="F18" s="63">
        <f t="shared" si="0"/>
        <v>0</v>
      </c>
      <c r="G18" s="61">
        <v>0</v>
      </c>
      <c r="H18" s="62">
        <v>0</v>
      </c>
      <c r="I18" s="63">
        <f t="shared" si="1"/>
        <v>0</v>
      </c>
      <c r="J18" s="61">
        <v>0</v>
      </c>
      <c r="K18" s="86">
        <v>0</v>
      </c>
      <c r="L18" s="64">
        <f t="shared" si="2"/>
        <v>0</v>
      </c>
      <c r="M18" s="41">
        <v>0</v>
      </c>
    </row>
    <row r="19" spans="2:13" x14ac:dyDescent="0.25">
      <c r="B19" s="8" t="s">
        <v>9</v>
      </c>
      <c r="C19" s="12" t="s">
        <v>2</v>
      </c>
      <c r="D19" s="85">
        <v>100</v>
      </c>
      <c r="E19" s="86">
        <v>0</v>
      </c>
      <c r="F19" s="63">
        <f t="shared" si="0"/>
        <v>100</v>
      </c>
      <c r="G19" s="17">
        <v>100</v>
      </c>
      <c r="H19" s="18">
        <v>0</v>
      </c>
      <c r="I19" s="63">
        <f t="shared" si="1"/>
        <v>100</v>
      </c>
      <c r="J19" s="79">
        <v>143.47999999999999</v>
      </c>
      <c r="K19" s="18">
        <v>1</v>
      </c>
      <c r="L19" s="64">
        <f t="shared" si="2"/>
        <v>144.47999999999999</v>
      </c>
      <c r="M19" s="41">
        <f t="shared" si="3"/>
        <v>1.4447999999999999</v>
      </c>
    </row>
    <row r="20" spans="2:13" x14ac:dyDescent="0.25">
      <c r="B20" s="8" t="s">
        <v>11</v>
      </c>
      <c r="C20" s="12" t="s">
        <v>4</v>
      </c>
      <c r="D20" s="85">
        <v>0</v>
      </c>
      <c r="E20" s="86">
        <v>0</v>
      </c>
      <c r="F20" s="63">
        <f t="shared" si="0"/>
        <v>0</v>
      </c>
      <c r="G20" s="17">
        <v>0</v>
      </c>
      <c r="H20" s="18">
        <v>0</v>
      </c>
      <c r="I20" s="63">
        <f t="shared" si="1"/>
        <v>0</v>
      </c>
      <c r="J20" s="79">
        <v>0</v>
      </c>
      <c r="K20" s="18">
        <v>0</v>
      </c>
      <c r="L20" s="64">
        <f t="shared" si="2"/>
        <v>0</v>
      </c>
      <c r="M20" s="41" t="e">
        <f t="shared" si="3"/>
        <v>#DIV/0!</v>
      </c>
    </row>
    <row r="21" spans="2:13" x14ac:dyDescent="0.25">
      <c r="B21" s="8" t="s">
        <v>13</v>
      </c>
      <c r="C21" s="13" t="s">
        <v>6</v>
      </c>
      <c r="D21" s="85">
        <v>30</v>
      </c>
      <c r="E21" s="86">
        <v>0</v>
      </c>
      <c r="F21" s="63">
        <f t="shared" si="0"/>
        <v>30</v>
      </c>
      <c r="G21" s="17">
        <v>30</v>
      </c>
      <c r="H21" s="18">
        <v>0</v>
      </c>
      <c r="I21" s="63">
        <f t="shared" si="1"/>
        <v>30</v>
      </c>
      <c r="J21" s="79">
        <v>0</v>
      </c>
      <c r="K21" s="18">
        <v>0</v>
      </c>
      <c r="L21" s="64">
        <f t="shared" si="2"/>
        <v>0</v>
      </c>
      <c r="M21" s="41">
        <f t="shared" si="3"/>
        <v>0</v>
      </c>
    </row>
    <row r="22" spans="2:13" x14ac:dyDescent="0.25">
      <c r="B22" s="9" t="s">
        <v>15</v>
      </c>
      <c r="C22" s="14" t="s">
        <v>8</v>
      </c>
      <c r="D22" s="19">
        <f>SUM(D14:D19)</f>
        <v>12187</v>
      </c>
      <c r="E22" s="19">
        <f>SUM(E14:E21)</f>
        <v>20</v>
      </c>
      <c r="F22" s="20">
        <f t="shared" ref="F22:F44" si="4">D22+E22</f>
        <v>12207</v>
      </c>
      <c r="G22" s="19">
        <f>SUM(G14:G19)</f>
        <v>12187</v>
      </c>
      <c r="H22" s="19">
        <f>SUM(H14:H21)</f>
        <v>20</v>
      </c>
      <c r="I22" s="20">
        <f t="shared" ref="I22:I39" si="5">G22+H22</f>
        <v>12207</v>
      </c>
      <c r="J22" s="80">
        <f>SUM(J14:J19)</f>
        <v>13120.289999999999</v>
      </c>
      <c r="K22" s="19">
        <f>SUM(K14:K21)</f>
        <v>412.96</v>
      </c>
      <c r="L22" s="32">
        <f t="shared" ref="L22:L37" si="6">J22+K22</f>
        <v>13533.249999999998</v>
      </c>
      <c r="M22" s="41">
        <f t="shared" si="3"/>
        <v>1.1086466781354958</v>
      </c>
    </row>
    <row r="23" spans="2:13" x14ac:dyDescent="0.25">
      <c r="B23" s="8" t="s">
        <v>17</v>
      </c>
      <c r="C23" s="12" t="s">
        <v>10</v>
      </c>
      <c r="D23" s="85">
        <v>140</v>
      </c>
      <c r="E23" s="86">
        <v>0</v>
      </c>
      <c r="F23" s="16">
        <f>D23+E23</f>
        <v>140</v>
      </c>
      <c r="G23" s="17">
        <v>140</v>
      </c>
      <c r="H23" s="18">
        <v>0</v>
      </c>
      <c r="I23" s="16">
        <f>G23+H23</f>
        <v>140</v>
      </c>
      <c r="J23" s="79">
        <v>227.1</v>
      </c>
      <c r="K23" s="18">
        <v>0</v>
      </c>
      <c r="L23" s="31">
        <f>J23+K23</f>
        <v>227.1</v>
      </c>
      <c r="M23" s="41">
        <f t="shared" si="3"/>
        <v>1.6221428571428571</v>
      </c>
    </row>
    <row r="24" spans="2:13" x14ac:dyDescent="0.25">
      <c r="B24" s="8" t="s">
        <v>19</v>
      </c>
      <c r="C24" s="12" t="s">
        <v>12</v>
      </c>
      <c r="D24" s="85">
        <v>4047</v>
      </c>
      <c r="E24" s="86">
        <v>0</v>
      </c>
      <c r="F24" s="16">
        <f t="shared" ref="F24:F36" si="7">D24+E24</f>
        <v>4047</v>
      </c>
      <c r="G24" s="17">
        <v>4047</v>
      </c>
      <c r="H24" s="18">
        <v>0</v>
      </c>
      <c r="I24" s="16">
        <f t="shared" ref="I24:I36" si="8">G24+H24</f>
        <v>4047</v>
      </c>
      <c r="J24" s="79">
        <v>6235.21</v>
      </c>
      <c r="K24" s="18">
        <v>98.65</v>
      </c>
      <c r="L24" s="31">
        <f t="shared" ref="L24:L36" si="9">J24+K24</f>
        <v>6333.86</v>
      </c>
      <c r="M24" s="41">
        <f t="shared" si="3"/>
        <v>1.5650753644675066</v>
      </c>
    </row>
    <row r="25" spans="2:13" x14ac:dyDescent="0.25">
      <c r="B25" s="8" t="s">
        <v>20</v>
      </c>
      <c r="C25" s="12" t="s">
        <v>14</v>
      </c>
      <c r="D25" s="85">
        <v>35</v>
      </c>
      <c r="E25" s="86">
        <v>0</v>
      </c>
      <c r="F25" s="16">
        <f t="shared" si="7"/>
        <v>35</v>
      </c>
      <c r="G25" s="17">
        <v>35</v>
      </c>
      <c r="H25" s="18">
        <v>0</v>
      </c>
      <c r="I25" s="16">
        <f t="shared" si="8"/>
        <v>35</v>
      </c>
      <c r="J25" s="79">
        <v>79.260000000000005</v>
      </c>
      <c r="K25" s="18">
        <v>0</v>
      </c>
      <c r="L25" s="31">
        <f t="shared" si="9"/>
        <v>79.260000000000005</v>
      </c>
      <c r="M25" s="41">
        <f t="shared" si="3"/>
        <v>2.2645714285714287</v>
      </c>
    </row>
    <row r="26" spans="2:13" x14ac:dyDescent="0.25">
      <c r="B26" s="8" t="s">
        <v>22</v>
      </c>
      <c r="C26" s="12" t="s">
        <v>117</v>
      </c>
      <c r="D26" s="85">
        <v>0</v>
      </c>
      <c r="E26" s="86">
        <v>0</v>
      </c>
      <c r="F26" s="16">
        <f t="shared" si="7"/>
        <v>0</v>
      </c>
      <c r="G26" s="17">
        <v>0</v>
      </c>
      <c r="H26" s="18">
        <v>0</v>
      </c>
      <c r="I26" s="16">
        <f t="shared" si="8"/>
        <v>0</v>
      </c>
      <c r="J26" s="79">
        <v>-5682.23</v>
      </c>
      <c r="K26" s="18">
        <v>0</v>
      </c>
      <c r="L26" s="31">
        <f t="shared" si="9"/>
        <v>-5682.23</v>
      </c>
      <c r="M26" s="41"/>
    </row>
    <row r="27" spans="2:13" x14ac:dyDescent="0.25">
      <c r="B27" s="8" t="s">
        <v>24</v>
      </c>
      <c r="C27" s="12" t="s">
        <v>16</v>
      </c>
      <c r="D27" s="85">
        <v>5145</v>
      </c>
      <c r="E27" s="86">
        <v>20</v>
      </c>
      <c r="F27" s="16">
        <f t="shared" si="7"/>
        <v>5165</v>
      </c>
      <c r="G27" s="17">
        <v>5145</v>
      </c>
      <c r="H27" s="18">
        <v>20</v>
      </c>
      <c r="I27" s="16">
        <f t="shared" si="8"/>
        <v>5165</v>
      </c>
      <c r="J27" s="79">
        <v>8176.74</v>
      </c>
      <c r="K27" s="18">
        <v>226.12</v>
      </c>
      <c r="L27" s="31">
        <f t="shared" si="9"/>
        <v>8402.86</v>
      </c>
      <c r="M27" s="41">
        <f t="shared" si="3"/>
        <v>1.6268848015488868</v>
      </c>
    </row>
    <row r="28" spans="2:13" x14ac:dyDescent="0.25">
      <c r="B28" s="8" t="s">
        <v>26</v>
      </c>
      <c r="C28" s="12" t="s">
        <v>18</v>
      </c>
      <c r="D28" s="85">
        <v>4100</v>
      </c>
      <c r="E28" s="86">
        <v>0</v>
      </c>
      <c r="F28" s="16">
        <f t="shared" si="7"/>
        <v>4100</v>
      </c>
      <c r="G28" s="17">
        <v>4100</v>
      </c>
      <c r="H28" s="18">
        <v>0</v>
      </c>
      <c r="I28" s="16">
        <f t="shared" si="8"/>
        <v>4100</v>
      </c>
      <c r="J28" s="79">
        <v>4091.52</v>
      </c>
      <c r="K28" s="18">
        <v>0</v>
      </c>
      <c r="L28" s="31">
        <f t="shared" si="9"/>
        <v>4091.52</v>
      </c>
      <c r="M28" s="41">
        <f t="shared" si="3"/>
        <v>0.99793170731707315</v>
      </c>
    </row>
    <row r="29" spans="2:13" x14ac:dyDescent="0.25">
      <c r="B29" s="8" t="s">
        <v>28</v>
      </c>
      <c r="C29" s="45" t="s">
        <v>50</v>
      </c>
      <c r="D29" s="85">
        <v>3750</v>
      </c>
      <c r="E29" s="86">
        <v>0</v>
      </c>
      <c r="F29" s="16">
        <f t="shared" si="7"/>
        <v>3750</v>
      </c>
      <c r="G29" s="17">
        <v>3750</v>
      </c>
      <c r="H29" s="18">
        <v>0</v>
      </c>
      <c r="I29" s="16">
        <f t="shared" si="8"/>
        <v>3750</v>
      </c>
      <c r="J29" s="79">
        <v>3723.95</v>
      </c>
      <c r="K29" s="18">
        <v>0</v>
      </c>
      <c r="L29" s="31">
        <f t="shared" si="9"/>
        <v>3723.95</v>
      </c>
      <c r="M29" s="41">
        <f t="shared" si="3"/>
        <v>0.99305333333333323</v>
      </c>
    </row>
    <row r="30" spans="2:13" x14ac:dyDescent="0.25">
      <c r="B30" s="8" t="s">
        <v>30</v>
      </c>
      <c r="C30" s="46" t="s">
        <v>21</v>
      </c>
      <c r="D30" s="85">
        <v>350</v>
      </c>
      <c r="E30" s="86">
        <v>0</v>
      </c>
      <c r="F30" s="16">
        <f t="shared" si="7"/>
        <v>350</v>
      </c>
      <c r="G30" s="17">
        <v>350</v>
      </c>
      <c r="H30" s="18">
        <v>0</v>
      </c>
      <c r="I30" s="16">
        <f t="shared" si="8"/>
        <v>350</v>
      </c>
      <c r="J30" s="79">
        <v>367.56</v>
      </c>
      <c r="K30" s="18">
        <v>0</v>
      </c>
      <c r="L30" s="31">
        <f t="shared" si="9"/>
        <v>367.56</v>
      </c>
      <c r="M30" s="41">
        <f t="shared" si="3"/>
        <v>1.0501714285714285</v>
      </c>
    </row>
    <row r="31" spans="2:13" x14ac:dyDescent="0.25">
      <c r="B31" s="8" t="s">
        <v>32</v>
      </c>
      <c r="C31" s="12" t="s">
        <v>23</v>
      </c>
      <c r="D31" s="85">
        <v>1258</v>
      </c>
      <c r="E31" s="86">
        <v>0</v>
      </c>
      <c r="F31" s="16">
        <f t="shared" si="7"/>
        <v>1258</v>
      </c>
      <c r="G31" s="17">
        <v>1258</v>
      </c>
      <c r="H31" s="18">
        <v>0</v>
      </c>
      <c r="I31" s="16">
        <f t="shared" si="8"/>
        <v>1258</v>
      </c>
      <c r="J31" s="79">
        <v>1374.3</v>
      </c>
      <c r="K31" s="18">
        <v>0</v>
      </c>
      <c r="L31" s="31">
        <f t="shared" si="9"/>
        <v>1374.3</v>
      </c>
      <c r="M31" s="41">
        <f t="shared" si="3"/>
        <v>1.0924483306836248</v>
      </c>
    </row>
    <row r="32" spans="2:13" x14ac:dyDescent="0.25">
      <c r="B32" s="8" t="s">
        <v>33</v>
      </c>
      <c r="C32" s="12" t="s">
        <v>25</v>
      </c>
      <c r="D32" s="85">
        <v>10</v>
      </c>
      <c r="E32" s="86">
        <v>0</v>
      </c>
      <c r="F32" s="16">
        <f t="shared" si="7"/>
        <v>10</v>
      </c>
      <c r="G32" s="17">
        <v>10</v>
      </c>
      <c r="H32" s="18">
        <v>0</v>
      </c>
      <c r="I32" s="16">
        <f t="shared" si="8"/>
        <v>10</v>
      </c>
      <c r="J32" s="79">
        <v>17.760000000000002</v>
      </c>
      <c r="K32" s="18">
        <v>0</v>
      </c>
      <c r="L32" s="31">
        <f t="shared" si="9"/>
        <v>17.760000000000002</v>
      </c>
      <c r="M32" s="41">
        <f t="shared" si="3"/>
        <v>1.7760000000000002</v>
      </c>
    </row>
    <row r="33" spans="2:18" x14ac:dyDescent="0.25">
      <c r="B33" s="8" t="s">
        <v>35</v>
      </c>
      <c r="C33" s="12" t="s">
        <v>27</v>
      </c>
      <c r="D33" s="85">
        <v>760</v>
      </c>
      <c r="E33" s="86">
        <v>0</v>
      </c>
      <c r="F33" s="16">
        <f t="shared" si="7"/>
        <v>760</v>
      </c>
      <c r="G33" s="17">
        <v>760</v>
      </c>
      <c r="H33" s="18">
        <v>0</v>
      </c>
      <c r="I33" s="16">
        <f t="shared" si="8"/>
        <v>760</v>
      </c>
      <c r="J33" s="79">
        <v>764.72</v>
      </c>
      <c r="K33" s="18">
        <v>0</v>
      </c>
      <c r="L33" s="31">
        <f t="shared" si="9"/>
        <v>764.72</v>
      </c>
      <c r="M33" s="41">
        <f t="shared" si="3"/>
        <v>1.0062105263157894</v>
      </c>
    </row>
    <row r="34" spans="2:18" x14ac:dyDescent="0.25">
      <c r="B34" s="8" t="s">
        <v>36</v>
      </c>
      <c r="C34" s="12" t="s">
        <v>118</v>
      </c>
      <c r="D34" s="85">
        <v>0</v>
      </c>
      <c r="E34" s="86">
        <v>0</v>
      </c>
      <c r="F34" s="16">
        <v>0</v>
      </c>
      <c r="G34" s="17">
        <v>0</v>
      </c>
      <c r="H34" s="18">
        <v>0</v>
      </c>
      <c r="I34" s="16">
        <f t="shared" si="8"/>
        <v>0</v>
      </c>
      <c r="J34" s="79">
        <v>325.41000000000003</v>
      </c>
      <c r="K34" s="18">
        <v>0</v>
      </c>
      <c r="L34" s="31">
        <f t="shared" si="9"/>
        <v>325.41000000000003</v>
      </c>
      <c r="M34" s="41"/>
    </row>
    <row r="35" spans="2:18" x14ac:dyDescent="0.25">
      <c r="B35" s="8" t="s">
        <v>38</v>
      </c>
      <c r="C35" s="12" t="s">
        <v>29</v>
      </c>
      <c r="D35" s="85">
        <v>847</v>
      </c>
      <c r="E35" s="86">
        <v>0</v>
      </c>
      <c r="F35" s="16">
        <f t="shared" si="7"/>
        <v>847</v>
      </c>
      <c r="G35" s="17">
        <v>847</v>
      </c>
      <c r="H35" s="18">
        <v>0</v>
      </c>
      <c r="I35" s="16">
        <f t="shared" si="8"/>
        <v>847</v>
      </c>
      <c r="J35" s="79">
        <v>1560.16</v>
      </c>
      <c r="K35" s="18">
        <v>0</v>
      </c>
      <c r="L35" s="31">
        <f t="shared" si="9"/>
        <v>1560.16</v>
      </c>
      <c r="M35" s="41">
        <f t="shared" si="3"/>
        <v>1.8419834710743803</v>
      </c>
    </row>
    <row r="36" spans="2:18" x14ac:dyDescent="0.25">
      <c r="B36" s="8" t="s">
        <v>90</v>
      </c>
      <c r="C36" s="12" t="s">
        <v>102</v>
      </c>
      <c r="D36" s="85">
        <f>D41</f>
        <v>0</v>
      </c>
      <c r="E36" s="85">
        <f>E41</f>
        <v>0</v>
      </c>
      <c r="F36" s="16">
        <f t="shared" si="7"/>
        <v>0</v>
      </c>
      <c r="G36" s="17">
        <v>0</v>
      </c>
      <c r="H36" s="17">
        <v>0</v>
      </c>
      <c r="I36" s="16">
        <f t="shared" si="8"/>
        <v>0</v>
      </c>
      <c r="J36" s="79">
        <v>0</v>
      </c>
      <c r="K36" s="18">
        <v>0</v>
      </c>
      <c r="L36" s="31">
        <f t="shared" si="9"/>
        <v>0</v>
      </c>
      <c r="M36" s="41" t="e">
        <f t="shared" si="3"/>
        <v>#DIV/0!</v>
      </c>
    </row>
    <row r="37" spans="2:18" x14ac:dyDescent="0.25">
      <c r="B37" s="9" t="s">
        <v>91</v>
      </c>
      <c r="C37" s="14" t="s">
        <v>31</v>
      </c>
      <c r="D37" s="19">
        <f>SUM(D23:D28)+SUM(D31:D35)</f>
        <v>16342</v>
      </c>
      <c r="E37" s="19">
        <f>SUM(E23:E28)+SUM(E31:E35)</f>
        <v>20</v>
      </c>
      <c r="F37" s="20">
        <f t="shared" si="4"/>
        <v>16362</v>
      </c>
      <c r="G37" s="19">
        <f>SUM(G23:G28)+SUM(G31:G35)</f>
        <v>16342</v>
      </c>
      <c r="H37" s="19">
        <f>SUM(H23:H28)+SUM(H31:H35)</f>
        <v>20</v>
      </c>
      <c r="I37" s="20">
        <f t="shared" si="5"/>
        <v>16362</v>
      </c>
      <c r="J37" s="80">
        <f>SUM(J23:J28)+SUM(J31:J35)</f>
        <v>17169.95</v>
      </c>
      <c r="K37" s="19">
        <f>SUM(K23:K28)+SUM(K31:K35)</f>
        <v>324.77</v>
      </c>
      <c r="L37" s="20">
        <f t="shared" si="6"/>
        <v>17494.72</v>
      </c>
      <c r="M37" s="41">
        <f t="shared" si="3"/>
        <v>1.0692287006478427</v>
      </c>
    </row>
    <row r="38" spans="2:18" x14ac:dyDescent="0.25">
      <c r="B38" s="9" t="s">
        <v>92</v>
      </c>
      <c r="C38" s="14" t="s">
        <v>97</v>
      </c>
      <c r="D38" s="19">
        <f>D22-D37</f>
        <v>-4155</v>
      </c>
      <c r="E38" s="19">
        <f>E22-E37</f>
        <v>0</v>
      </c>
      <c r="F38" s="20">
        <f t="shared" si="4"/>
        <v>-4155</v>
      </c>
      <c r="G38" s="19">
        <f>G22-G37</f>
        <v>-4155</v>
      </c>
      <c r="H38" s="19">
        <f>H22-H37</f>
        <v>0</v>
      </c>
      <c r="I38" s="20">
        <f t="shared" si="5"/>
        <v>-4155</v>
      </c>
      <c r="J38" s="80">
        <f>J22-J37</f>
        <v>-4049.6600000000017</v>
      </c>
      <c r="K38" s="19">
        <f>K22-K37</f>
        <v>88.19</v>
      </c>
      <c r="L38" s="32">
        <f t="shared" ref="L38:L39" si="10">J38+K38</f>
        <v>-3961.4700000000016</v>
      </c>
      <c r="M38" s="41">
        <f t="shared" si="3"/>
        <v>0.9534223826714805</v>
      </c>
    </row>
    <row r="39" spans="2:18" x14ac:dyDescent="0.25">
      <c r="B39" s="9" t="s">
        <v>93</v>
      </c>
      <c r="C39" s="57" t="s">
        <v>87</v>
      </c>
      <c r="D39" s="59">
        <v>4155</v>
      </c>
      <c r="E39" s="68"/>
      <c r="F39" s="20">
        <f t="shared" si="4"/>
        <v>4155</v>
      </c>
      <c r="G39" s="59">
        <v>4155</v>
      </c>
      <c r="H39" s="68"/>
      <c r="I39" s="20">
        <f t="shared" si="5"/>
        <v>4155</v>
      </c>
      <c r="J39" s="80">
        <v>4155</v>
      </c>
      <c r="K39" s="68"/>
      <c r="L39" s="32">
        <f t="shared" si="10"/>
        <v>4155</v>
      </c>
      <c r="M39" s="41">
        <f t="shared" si="3"/>
        <v>1</v>
      </c>
    </row>
    <row r="40" spans="2:18" ht="15.75" thickBot="1" x14ac:dyDescent="0.3">
      <c r="B40" s="9" t="s">
        <v>98</v>
      </c>
      <c r="C40" s="22" t="s">
        <v>101</v>
      </c>
      <c r="D40" s="23">
        <f>D38+D39</f>
        <v>0</v>
      </c>
      <c r="E40" s="23">
        <f>E38+E39</f>
        <v>0</v>
      </c>
      <c r="F40" s="24">
        <f>E40+D40</f>
        <v>0</v>
      </c>
      <c r="G40" s="23">
        <f>G38+G39</f>
        <v>0</v>
      </c>
      <c r="H40" s="23">
        <f>H38+H39</f>
        <v>0</v>
      </c>
      <c r="I40" s="24">
        <f>G40+H40</f>
        <v>0</v>
      </c>
      <c r="J40" s="81">
        <f>J38+J39</f>
        <v>105.33999999999833</v>
      </c>
      <c r="K40" s="23">
        <f>K38+K39</f>
        <v>88.19</v>
      </c>
      <c r="L40" s="33">
        <f>J40+K40</f>
        <v>193.52999999999832</v>
      </c>
      <c r="M40" s="41" t="e">
        <f t="shared" si="3"/>
        <v>#DIV/0!</v>
      </c>
    </row>
    <row r="41" spans="2:18" x14ac:dyDescent="0.25">
      <c r="B41" s="9" t="s">
        <v>99</v>
      </c>
      <c r="C41" s="25" t="s">
        <v>34</v>
      </c>
      <c r="D41" s="26">
        <f>SUM(D42:D43)</f>
        <v>0</v>
      </c>
      <c r="E41" s="26">
        <f>SUM(E42:E43)</f>
        <v>0</v>
      </c>
      <c r="F41" s="27">
        <f t="shared" si="4"/>
        <v>0</v>
      </c>
      <c r="G41" s="26">
        <f>SUM(G42:G43)</f>
        <v>0</v>
      </c>
      <c r="H41" s="26">
        <f>SUM(H42:H43)</f>
        <v>0</v>
      </c>
      <c r="I41" s="27">
        <f t="shared" ref="I41:I44" si="11">G41+H41</f>
        <v>0</v>
      </c>
      <c r="J41" s="26">
        <f>SUM(J42:J43)</f>
        <v>0</v>
      </c>
      <c r="K41" s="26">
        <f>SUM(K42:K43)</f>
        <v>0</v>
      </c>
      <c r="L41" s="34">
        <f t="shared" ref="L41:L44" si="12">J41+K41</f>
        <v>0</v>
      </c>
      <c r="M41" s="42" t="str">
        <f t="shared" ref="M41:M44" si="13">IF(I41=0,"",L41/I41)</f>
        <v/>
      </c>
    </row>
    <row r="42" spans="2:18" x14ac:dyDescent="0.25">
      <c r="B42" s="8" t="s">
        <v>100</v>
      </c>
      <c r="C42" s="12" t="s">
        <v>51</v>
      </c>
      <c r="D42" s="17"/>
      <c r="E42" s="18"/>
      <c r="F42" s="16">
        <f t="shared" si="4"/>
        <v>0</v>
      </c>
      <c r="G42" s="17"/>
      <c r="H42" s="18"/>
      <c r="I42" s="16">
        <f t="shared" si="11"/>
        <v>0</v>
      </c>
      <c r="J42" s="17"/>
      <c r="K42" s="18"/>
      <c r="L42" s="31">
        <f t="shared" si="12"/>
        <v>0</v>
      </c>
      <c r="M42" s="41" t="str">
        <f t="shared" si="13"/>
        <v/>
      </c>
    </row>
    <row r="43" spans="2:18" ht="15.75" thickBot="1" x14ac:dyDescent="0.3">
      <c r="B43" s="8" t="s">
        <v>116</v>
      </c>
      <c r="C43" s="28" t="s">
        <v>37</v>
      </c>
      <c r="D43" s="29"/>
      <c r="E43" s="30"/>
      <c r="F43" s="24">
        <f t="shared" si="4"/>
        <v>0</v>
      </c>
      <c r="G43" s="29"/>
      <c r="H43" s="30"/>
      <c r="I43" s="24">
        <v>0</v>
      </c>
      <c r="J43" s="29"/>
      <c r="K43" s="30"/>
      <c r="L43" s="33">
        <f t="shared" si="12"/>
        <v>0</v>
      </c>
      <c r="M43" s="43" t="str">
        <f t="shared" si="13"/>
        <v/>
      </c>
    </row>
    <row r="44" spans="2:18" ht="15.75" thickBot="1" x14ac:dyDescent="0.3">
      <c r="B44" s="9" t="s">
        <v>119</v>
      </c>
      <c r="C44" s="15" t="s">
        <v>39</v>
      </c>
      <c r="D44" s="35"/>
      <c r="E44" s="67"/>
      <c r="F44" s="36">
        <f t="shared" si="4"/>
        <v>0</v>
      </c>
      <c r="G44" s="35"/>
      <c r="H44" s="67"/>
      <c r="I44" s="36">
        <f t="shared" si="11"/>
        <v>0</v>
      </c>
      <c r="J44" s="35"/>
      <c r="K44" s="67"/>
      <c r="L44" s="37">
        <f t="shared" si="12"/>
        <v>0</v>
      </c>
      <c r="M44" s="44" t="str">
        <f t="shared" si="13"/>
        <v/>
      </c>
    </row>
    <row r="45" spans="2:18" x14ac:dyDescent="0.25"/>
    <row r="46" spans="2:18" x14ac:dyDescent="0.25">
      <c r="B46" s="1" t="s">
        <v>69</v>
      </c>
      <c r="M46"/>
    </row>
    <row r="47" spans="2:18" x14ac:dyDescent="0.25">
      <c r="M47"/>
    </row>
    <row r="48" spans="2:18" x14ac:dyDescent="0.25">
      <c r="B48" s="88" t="s">
        <v>67</v>
      </c>
      <c r="C48" s="89"/>
      <c r="D48" s="54" t="s">
        <v>53</v>
      </c>
      <c r="F48" s="88" t="s">
        <v>75</v>
      </c>
      <c r="G48" s="90"/>
      <c r="H48" s="90"/>
      <c r="I48" s="90"/>
      <c r="J48" s="89"/>
      <c r="K48" s="55" t="s">
        <v>74</v>
      </c>
      <c r="M48" s="49" t="s">
        <v>73</v>
      </c>
      <c r="N48" s="51"/>
      <c r="O48" s="51"/>
      <c r="P48" s="51"/>
      <c r="Q48" s="50"/>
      <c r="R48" s="54" t="s">
        <v>74</v>
      </c>
    </row>
    <row r="49" spans="2:18" x14ac:dyDescent="0.25">
      <c r="B49" s="91" t="s">
        <v>54</v>
      </c>
      <c r="C49" s="92"/>
      <c r="D49" s="18">
        <v>1807.66</v>
      </c>
      <c r="F49" s="93" t="s">
        <v>76</v>
      </c>
      <c r="G49" s="93"/>
      <c r="H49" s="93"/>
      <c r="I49" s="93"/>
      <c r="J49" s="93"/>
      <c r="K49" s="56">
        <v>4962.3599999999997</v>
      </c>
      <c r="M49" s="47" t="s">
        <v>77</v>
      </c>
      <c r="N49" s="52"/>
      <c r="O49" s="52"/>
      <c r="P49" s="52"/>
      <c r="Q49" s="48"/>
      <c r="R49" s="18">
        <v>1235.9100000000001</v>
      </c>
    </row>
    <row r="50" spans="2:18" x14ac:dyDescent="0.25">
      <c r="B50" s="91" t="s">
        <v>55</v>
      </c>
      <c r="C50" s="92"/>
      <c r="D50" s="18">
        <v>0</v>
      </c>
      <c r="F50" s="93" t="s">
        <v>78</v>
      </c>
      <c r="G50" s="93"/>
      <c r="H50" s="93"/>
      <c r="I50" s="93"/>
      <c r="J50" s="93"/>
      <c r="K50" s="56">
        <v>0</v>
      </c>
      <c r="M50" s="47" t="s">
        <v>79</v>
      </c>
      <c r="N50" s="52"/>
      <c r="O50" s="52"/>
      <c r="P50" s="52"/>
      <c r="Q50" s="48"/>
      <c r="R50" s="18">
        <v>0</v>
      </c>
    </row>
    <row r="51" spans="2:18" x14ac:dyDescent="0.25">
      <c r="B51" s="91" t="s">
        <v>56</v>
      </c>
      <c r="C51" s="92"/>
      <c r="D51" s="18">
        <v>575.54</v>
      </c>
      <c r="F51" s="93" t="s">
        <v>70</v>
      </c>
      <c r="G51" s="93"/>
      <c r="H51" s="93"/>
      <c r="I51" s="93"/>
      <c r="J51" s="93"/>
      <c r="K51" s="56">
        <v>0</v>
      </c>
      <c r="M51" s="49" t="s">
        <v>80</v>
      </c>
      <c r="N51" s="51"/>
      <c r="O51" s="51"/>
      <c r="P51" s="51"/>
      <c r="Q51" s="50"/>
      <c r="R51" s="21">
        <f>SUM(R49:R50)</f>
        <v>1235.9100000000001</v>
      </c>
    </row>
    <row r="52" spans="2:18" x14ac:dyDescent="0.25">
      <c r="B52" s="91" t="s">
        <v>57</v>
      </c>
      <c r="C52" s="92"/>
      <c r="D52" s="18">
        <v>0</v>
      </c>
      <c r="F52" s="94" t="s">
        <v>80</v>
      </c>
      <c r="G52" s="94"/>
      <c r="H52" s="94"/>
      <c r="I52" s="94"/>
      <c r="J52" s="94"/>
      <c r="K52" s="21">
        <f>SUM(K49:K51)</f>
        <v>4962.3599999999997</v>
      </c>
      <c r="M52" s="47"/>
      <c r="N52" s="52"/>
      <c r="O52" s="52"/>
      <c r="P52" s="52"/>
      <c r="Q52" s="48"/>
      <c r="R52" s="18"/>
    </row>
    <row r="53" spans="2:18" x14ac:dyDescent="0.25">
      <c r="B53" s="91" t="s">
        <v>58</v>
      </c>
      <c r="C53" s="92"/>
      <c r="D53" s="18">
        <v>0</v>
      </c>
      <c r="F53" s="94"/>
      <c r="G53" s="94"/>
      <c r="H53" s="94"/>
      <c r="I53" s="94"/>
      <c r="J53" s="94"/>
      <c r="K53" s="21"/>
      <c r="M53" s="47" t="s">
        <v>82</v>
      </c>
      <c r="N53" s="52"/>
      <c r="O53" s="52"/>
      <c r="P53" s="52"/>
      <c r="Q53" s="48"/>
      <c r="R53" s="18">
        <v>0</v>
      </c>
    </row>
    <row r="54" spans="2:18" x14ac:dyDescent="0.25">
      <c r="B54" s="91" t="s">
        <v>59</v>
      </c>
      <c r="C54" s="92"/>
      <c r="D54" s="18">
        <v>0</v>
      </c>
      <c r="F54" s="93" t="s">
        <v>81</v>
      </c>
      <c r="G54" s="93"/>
      <c r="H54" s="93"/>
      <c r="I54" s="93"/>
      <c r="J54" s="93"/>
      <c r="K54" s="56">
        <v>0</v>
      </c>
      <c r="M54" s="49" t="s">
        <v>84</v>
      </c>
      <c r="N54" s="51"/>
      <c r="O54" s="51"/>
      <c r="P54" s="51"/>
      <c r="Q54" s="50"/>
      <c r="R54" s="21">
        <f>SUM(R53)</f>
        <v>0</v>
      </c>
    </row>
    <row r="55" spans="2:18" s="1" customFormat="1" x14ac:dyDescent="0.25">
      <c r="B55" s="88" t="s">
        <v>60</v>
      </c>
      <c r="C55" s="89"/>
      <c r="D55" s="21">
        <f>SUM(D49:D54)</f>
        <v>2383.1999999999998</v>
      </c>
      <c r="F55" s="93" t="s">
        <v>71</v>
      </c>
      <c r="G55" s="93"/>
      <c r="H55" s="93"/>
      <c r="I55" s="93"/>
      <c r="J55" s="93"/>
      <c r="K55" s="56">
        <v>0</v>
      </c>
      <c r="L55"/>
      <c r="M55"/>
      <c r="N55"/>
      <c r="O55"/>
      <c r="R55" s="53"/>
    </row>
    <row r="56" spans="2:18" s="1" customFormat="1" x14ac:dyDescent="0.25">
      <c r="B56" s="88"/>
      <c r="C56" s="89"/>
      <c r="D56" s="21"/>
      <c r="F56" s="93" t="s">
        <v>72</v>
      </c>
      <c r="G56" s="93"/>
      <c r="H56" s="93"/>
      <c r="I56" s="93"/>
      <c r="J56" s="93"/>
      <c r="K56" s="56">
        <v>892.28</v>
      </c>
      <c r="L56"/>
      <c r="M56" s="49" t="s">
        <v>110</v>
      </c>
      <c r="N56" s="51"/>
      <c r="O56" s="51"/>
      <c r="P56" s="51"/>
      <c r="Q56" s="50"/>
      <c r="R56" s="21">
        <f>R51-R54</f>
        <v>1235.9100000000001</v>
      </c>
    </row>
    <row r="57" spans="2:18" x14ac:dyDescent="0.25">
      <c r="B57" s="91" t="s">
        <v>61</v>
      </c>
      <c r="C57" s="92"/>
      <c r="D57" s="18">
        <v>0</v>
      </c>
      <c r="F57" s="94" t="s">
        <v>83</v>
      </c>
      <c r="G57" s="94"/>
      <c r="H57" s="94"/>
      <c r="I57" s="94"/>
      <c r="J57" s="94"/>
      <c r="K57" s="21">
        <f>SUM(K54:K56)</f>
        <v>892.28</v>
      </c>
      <c r="M57"/>
    </row>
    <row r="58" spans="2:18" x14ac:dyDescent="0.25">
      <c r="B58" s="91" t="s">
        <v>62</v>
      </c>
      <c r="C58" s="92"/>
      <c r="D58" s="18">
        <v>0</v>
      </c>
      <c r="F58" s="88"/>
      <c r="G58" s="90"/>
      <c r="H58" s="90"/>
      <c r="I58" s="90"/>
      <c r="J58" s="89"/>
      <c r="K58" s="21"/>
      <c r="M58"/>
    </row>
    <row r="59" spans="2:18" x14ac:dyDescent="0.25">
      <c r="B59" s="91" t="s">
        <v>63</v>
      </c>
      <c r="C59" s="92"/>
      <c r="D59" s="18"/>
      <c r="F59" s="88" t="s">
        <v>107</v>
      </c>
      <c r="G59" s="90"/>
      <c r="H59" s="90"/>
      <c r="I59" s="90"/>
      <c r="J59" s="89"/>
      <c r="K59" s="21">
        <f>K52-K57</f>
        <v>4070.08</v>
      </c>
      <c r="M59"/>
    </row>
    <row r="60" spans="2:18" x14ac:dyDescent="0.25">
      <c r="B60" s="91" t="s">
        <v>64</v>
      </c>
      <c r="C60" s="92"/>
      <c r="D60" s="18">
        <v>0</v>
      </c>
      <c r="K60" s="53"/>
      <c r="M60"/>
    </row>
    <row r="61" spans="2:18" x14ac:dyDescent="0.25">
      <c r="B61" s="91" t="s">
        <v>65</v>
      </c>
      <c r="C61" s="92"/>
      <c r="D61" s="18">
        <v>0</v>
      </c>
      <c r="M61"/>
    </row>
    <row r="62" spans="2:18" x14ac:dyDescent="0.25">
      <c r="B62" s="88" t="s">
        <v>66</v>
      </c>
      <c r="C62" s="89"/>
      <c r="D62" s="21">
        <f>SUM(D57:D61)</f>
        <v>0</v>
      </c>
      <c r="F62" s="1" t="s">
        <v>126</v>
      </c>
      <c r="G62" s="1"/>
      <c r="H62" s="1"/>
      <c r="I62" s="1"/>
      <c r="M62"/>
    </row>
    <row r="63" spans="2:18" x14ac:dyDescent="0.25">
      <c r="B63" s="88"/>
      <c r="C63" s="89"/>
      <c r="D63" s="21"/>
      <c r="M63"/>
    </row>
    <row r="64" spans="2:18" s="1" customFormat="1" x14ac:dyDescent="0.25">
      <c r="B64" s="88" t="s">
        <v>106</v>
      </c>
      <c r="C64" s="89"/>
      <c r="D64" s="21">
        <f>D55-D62</f>
        <v>2383.1999999999998</v>
      </c>
    </row>
    <row r="65" spans="2:13" x14ac:dyDescent="0.25">
      <c r="M65"/>
    </row>
    <row r="66" spans="2:13" x14ac:dyDescent="0.25">
      <c r="M66"/>
    </row>
    <row r="67" spans="2:13" x14ac:dyDescent="0.25">
      <c r="B67" t="s">
        <v>124</v>
      </c>
      <c r="D67" t="s">
        <v>114</v>
      </c>
      <c r="J67" t="s">
        <v>52</v>
      </c>
      <c r="M67"/>
    </row>
    <row r="68" spans="2:13" x14ac:dyDescent="0.25">
      <c r="M68"/>
    </row>
    <row r="69" spans="2:13" x14ac:dyDescent="0.25">
      <c r="B69" t="s">
        <v>125</v>
      </c>
      <c r="D69" t="s">
        <v>115</v>
      </c>
      <c r="J69" t="s">
        <v>52</v>
      </c>
      <c r="M69"/>
    </row>
    <row r="70" spans="2:13" x14ac:dyDescent="0.25">
      <c r="M70"/>
    </row>
    <row r="71" spans="2:13" x14ac:dyDescent="0.25"/>
  </sheetData>
  <mergeCells count="34">
    <mergeCell ref="B11:B12"/>
    <mergeCell ref="C11:C12"/>
    <mergeCell ref="D11:F11"/>
    <mergeCell ref="G11:I11"/>
    <mergeCell ref="J11:L11"/>
    <mergeCell ref="B50:C50"/>
    <mergeCell ref="F50:J50"/>
    <mergeCell ref="B51:C51"/>
    <mergeCell ref="F51:J51"/>
    <mergeCell ref="B48:C48"/>
    <mergeCell ref="F48:J48"/>
    <mergeCell ref="B49:C49"/>
    <mergeCell ref="F49:J49"/>
    <mergeCell ref="B54:C54"/>
    <mergeCell ref="F54:J54"/>
    <mergeCell ref="B55:C55"/>
    <mergeCell ref="F55:J55"/>
    <mergeCell ref="B52:C52"/>
    <mergeCell ref="F52:J52"/>
    <mergeCell ref="B53:C53"/>
    <mergeCell ref="F53:J53"/>
    <mergeCell ref="B56:C56"/>
    <mergeCell ref="F56:J56"/>
    <mergeCell ref="B57:C57"/>
    <mergeCell ref="F57:J57"/>
    <mergeCell ref="B58:C58"/>
    <mergeCell ref="B64:C64"/>
    <mergeCell ref="F59:J59"/>
    <mergeCell ref="F58:J58"/>
    <mergeCell ref="B59:C59"/>
    <mergeCell ref="B60:C60"/>
    <mergeCell ref="B61:C61"/>
    <mergeCell ref="B62:C62"/>
    <mergeCell ref="B63:C63"/>
  </mergeCells>
  <conditionalFormatting sqref="M14:M44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2017-11-20T12:07:22Z</cp:lastPrinted>
  <dcterms:created xsi:type="dcterms:W3CDTF">2017-02-23T12:10:09Z</dcterms:created>
  <dcterms:modified xsi:type="dcterms:W3CDTF">2020-05-27T08:01:18Z</dcterms:modified>
</cp:coreProperties>
</file>