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SRV\"/>
    </mc:Choice>
  </mc:AlternateContent>
  <bookViews>
    <workbookView xWindow="0" yWindow="0" windowWidth="28740" windowHeight="11640"/>
  </bookViews>
  <sheets>
    <sheet name="CHK" sheetId="1" r:id="rId1"/>
  </sheets>
  <externalReferences>
    <externalReference r:id="rId2"/>
  </externalReferences>
  <definedNames>
    <definedName name="_xlnm.Print_Area" localSheetId="0">CHK!$A$1:$S$76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N39" i="1"/>
  <c r="R38" i="1"/>
  <c r="P38" i="1"/>
  <c r="M38" i="1"/>
  <c r="M39" i="1" s="1"/>
  <c r="K38" i="1"/>
  <c r="J38" i="1"/>
  <c r="L38" i="1" s="1"/>
  <c r="G38" i="1"/>
  <c r="I38" i="1" s="1"/>
  <c r="E38" i="1"/>
  <c r="F38" i="1" s="1"/>
  <c r="D38" i="1"/>
  <c r="R37" i="1"/>
  <c r="O37" i="1"/>
  <c r="K37" i="1"/>
  <c r="J37" i="1"/>
  <c r="L37" i="1" s="1"/>
  <c r="H37" i="1"/>
  <c r="G37" i="1"/>
  <c r="I37" i="1" s="1"/>
  <c r="E37" i="1"/>
  <c r="D37" i="1"/>
  <c r="F37" i="1" s="1"/>
  <c r="R36" i="1"/>
  <c r="O36" i="1"/>
  <c r="K36" i="1"/>
  <c r="J36" i="1"/>
  <c r="L36" i="1" s="1"/>
  <c r="H36" i="1"/>
  <c r="G36" i="1"/>
  <c r="I36" i="1" s="1"/>
  <c r="F36" i="1"/>
  <c r="E36" i="1"/>
  <c r="D36" i="1"/>
  <c r="P35" i="1"/>
  <c r="R35" i="1" s="1"/>
  <c r="R39" i="1" s="1"/>
  <c r="O35" i="1"/>
  <c r="K35" i="1"/>
  <c r="J35" i="1"/>
  <c r="L35" i="1" s="1"/>
  <c r="G35" i="1"/>
  <c r="I35" i="1" s="1"/>
  <c r="E35" i="1"/>
  <c r="F35" i="1" s="1"/>
  <c r="D35" i="1"/>
  <c r="R34" i="1"/>
  <c r="O34" i="1"/>
  <c r="L34" i="1"/>
  <c r="K34" i="1"/>
  <c r="J34" i="1"/>
  <c r="G34" i="1"/>
  <c r="I34" i="1" s="1"/>
  <c r="E34" i="1"/>
  <c r="D34" i="1"/>
  <c r="F34" i="1" s="1"/>
  <c r="R33" i="1"/>
  <c r="P33" i="1"/>
  <c r="O33" i="1"/>
  <c r="K33" i="1"/>
  <c r="L33" i="1" s="1"/>
  <c r="J33" i="1"/>
  <c r="G33" i="1"/>
  <c r="I33" i="1" s="1"/>
  <c r="F33" i="1"/>
  <c r="E33" i="1"/>
  <c r="D33" i="1"/>
  <c r="R32" i="1"/>
  <c r="O32" i="1"/>
  <c r="K32" i="1"/>
  <c r="J32" i="1"/>
  <c r="L32" i="1" s="1"/>
  <c r="I32" i="1"/>
  <c r="G32" i="1"/>
  <c r="E32" i="1"/>
  <c r="D32" i="1"/>
  <c r="F32" i="1" s="1"/>
  <c r="R31" i="1"/>
  <c r="O31" i="1"/>
  <c r="K31" i="1"/>
  <c r="L31" i="1" s="1"/>
  <c r="J31" i="1"/>
  <c r="G31" i="1"/>
  <c r="I31" i="1" s="1"/>
  <c r="F31" i="1"/>
  <c r="E31" i="1"/>
  <c r="D31" i="1"/>
  <c r="R30" i="1"/>
  <c r="O30" i="1"/>
  <c r="K30" i="1"/>
  <c r="L30" i="1" s="1"/>
  <c r="I30" i="1"/>
  <c r="G30" i="1"/>
  <c r="E30" i="1"/>
  <c r="D30" i="1"/>
  <c r="F30" i="1" s="1"/>
  <c r="R29" i="1"/>
  <c r="O29" i="1"/>
  <c r="K29" i="1"/>
  <c r="J29" i="1"/>
  <c r="L29" i="1" s="1"/>
  <c r="G29" i="1"/>
  <c r="I29" i="1" s="1"/>
  <c r="F29" i="1"/>
  <c r="E29" i="1"/>
  <c r="D29" i="1"/>
  <c r="R28" i="1"/>
  <c r="O28" i="1"/>
  <c r="L28" i="1"/>
  <c r="K28" i="1"/>
  <c r="K39" i="1" s="1"/>
  <c r="J28" i="1"/>
  <c r="J39" i="1" s="1"/>
  <c r="I28" i="1"/>
  <c r="H28" i="1"/>
  <c r="H39" i="1" s="1"/>
  <c r="G28" i="1"/>
  <c r="G39" i="1" s="1"/>
  <c r="E28" i="1"/>
  <c r="E39" i="1" s="1"/>
  <c r="D28" i="1"/>
  <c r="F28" i="1" s="1"/>
  <c r="Q24" i="1"/>
  <c r="Q40" i="1" s="1"/>
  <c r="N24" i="1"/>
  <c r="N40" i="1" s="1"/>
  <c r="R23" i="1"/>
  <c r="O23" i="1"/>
  <c r="K23" i="1"/>
  <c r="J23" i="1"/>
  <c r="L23" i="1" s="1"/>
  <c r="H23" i="1"/>
  <c r="G23" i="1"/>
  <c r="I23" i="1" s="1"/>
  <c r="E23" i="1"/>
  <c r="F23" i="1" s="1"/>
  <c r="D23" i="1"/>
  <c r="R22" i="1"/>
  <c r="O22" i="1"/>
  <c r="K22" i="1"/>
  <c r="J22" i="1"/>
  <c r="L22" i="1" s="1"/>
  <c r="H22" i="1"/>
  <c r="I22" i="1" s="1"/>
  <c r="G22" i="1"/>
  <c r="E22" i="1"/>
  <c r="D22" i="1"/>
  <c r="F22" i="1" s="1"/>
  <c r="R21" i="1"/>
  <c r="O21" i="1"/>
  <c r="K21" i="1"/>
  <c r="L21" i="1" s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E20" i="1"/>
  <c r="D20" i="1"/>
  <c r="F20" i="1" s="1"/>
  <c r="R19" i="1"/>
  <c r="O19" i="1"/>
  <c r="K19" i="1"/>
  <c r="J19" i="1"/>
  <c r="L19" i="1" s="1"/>
  <c r="H19" i="1"/>
  <c r="G19" i="1"/>
  <c r="I19" i="1" s="1"/>
  <c r="E19" i="1"/>
  <c r="D19" i="1"/>
  <c r="F19" i="1" s="1"/>
  <c r="R18" i="1"/>
  <c r="O18" i="1"/>
  <c r="K18" i="1"/>
  <c r="J18" i="1"/>
  <c r="L18" i="1" s="1"/>
  <c r="H18" i="1"/>
  <c r="G18" i="1"/>
  <c r="I18" i="1" s="1"/>
  <c r="E18" i="1"/>
  <c r="D18" i="1"/>
  <c r="F18" i="1" s="1"/>
  <c r="R17" i="1"/>
  <c r="O17" i="1"/>
  <c r="K17" i="1"/>
  <c r="J17" i="1"/>
  <c r="L17" i="1" s="1"/>
  <c r="H17" i="1"/>
  <c r="G17" i="1"/>
  <c r="I17" i="1" s="1"/>
  <c r="F17" i="1"/>
  <c r="E17" i="1"/>
  <c r="D17" i="1"/>
  <c r="P16" i="1"/>
  <c r="P24" i="1" s="1"/>
  <c r="M16" i="1"/>
  <c r="M24" i="1" s="1"/>
  <c r="M40" i="1" s="1"/>
  <c r="K16" i="1"/>
  <c r="L16" i="1" s="1"/>
  <c r="H16" i="1"/>
  <c r="G16" i="1"/>
  <c r="I16" i="1" s="1"/>
  <c r="F16" i="1"/>
  <c r="E16" i="1"/>
  <c r="D16" i="1"/>
  <c r="R15" i="1"/>
  <c r="O15" i="1"/>
  <c r="K15" i="1"/>
  <c r="K24" i="1" s="1"/>
  <c r="K40" i="1" s="1"/>
  <c r="J15" i="1"/>
  <c r="L15" i="1" s="1"/>
  <c r="L24" i="1" s="1"/>
  <c r="I15" i="1"/>
  <c r="I24" i="1" s="1"/>
  <c r="H15" i="1"/>
  <c r="H24" i="1" s="1"/>
  <c r="H40" i="1" s="1"/>
  <c r="G15" i="1"/>
  <c r="G24" i="1" s="1"/>
  <c r="G40" i="1" s="1"/>
  <c r="E15" i="1"/>
  <c r="E24" i="1" s="1"/>
  <c r="E40" i="1" s="1"/>
  <c r="D15" i="1"/>
  <c r="D24" i="1" s="1"/>
  <c r="D8" i="1"/>
  <c r="D6" i="1"/>
  <c r="D4" i="1"/>
  <c r="L39" i="1" l="1"/>
  <c r="L40" i="1" s="1"/>
  <c r="L41" i="1" s="1"/>
  <c r="I39" i="1"/>
  <c r="I40" i="1" s="1"/>
  <c r="I41" i="1" s="1"/>
  <c r="F39" i="1"/>
  <c r="F15" i="1"/>
  <c r="F24" i="1" s="1"/>
  <c r="F40" i="1" s="1"/>
  <c r="F41" i="1" s="1"/>
  <c r="R16" i="1"/>
  <c r="R24" i="1" s="1"/>
  <c r="R40" i="1" s="1"/>
  <c r="R41" i="1" s="1"/>
  <c r="J24" i="1"/>
  <c r="J40" i="1" s="1"/>
  <c r="D39" i="1"/>
  <c r="D40" i="1" s="1"/>
  <c r="P39" i="1"/>
  <c r="P40" i="1" s="1"/>
  <c r="O16" i="1"/>
  <c r="O24" i="1" s="1"/>
  <c r="O38" i="1"/>
  <c r="O39" i="1" s="1"/>
  <c r="O40" i="1" l="1"/>
  <c r="O41" i="1" s="1"/>
</calcChain>
</file>

<file path=xl/sharedStrings.xml><?xml version="1.0" encoding="utf-8"?>
<sst xmlns="http://schemas.openxmlformats.org/spreadsheetml/2006/main" count="148" uniqueCount="94">
  <si>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</si>
  <si>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</si>
  <si>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</si>
  <si>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</si>
  <si>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</si>
  <si>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</si>
  <si>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</si>
  <si>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</si>
  <si>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</si>
  <si>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</si>
  <si>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</si>
  <si>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</si>
  <si>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</si>
  <si>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</si>
  <si>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</si>
  <si>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</si>
  <si>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</si>
  <si>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</si>
  <si>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</si>
  <si>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</si>
  <si>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</si>
  <si>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</si>
  <si>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</si>
  <si>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</si>
  <si>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</si>
  <si>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</si>
  <si>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</si>
  <si>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</si>
  <si>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</si>
  <si>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</si>
  <si>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</si>
  <si>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</si>
  <si>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</si>
  <si>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</si>
  <si>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</si>
  <si>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</si>
  <si>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</si>
  <si>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</si>
  <si>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</si>
  <si>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</si>
  <si>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</si>
  <si>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</si>
  <si>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</si>
  <si>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</si>
  <si>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</si>
  <si>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</si>
  <si>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</si>
  <si>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</si>
  <si>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</si>
  <si>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</si>
  <si>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</si>
  <si>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</si>
  <si>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</si>
  <si>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</si>
  <si>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</si>
  <si>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</si>
  <si>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</si>
  <si>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</si>
  <si>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</si>
  <si>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</si>
  <si>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</si>
  <si>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</si>
  <si>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</si>
  <si>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</si>
  <si>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</si>
  <si>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</si>
  <si>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</si>
  <si>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</si>
  <si>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</si>
  <si>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</si>
  <si>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</si>
  <si>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</si>
  <si>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</si>
  <si>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</si>
  <si>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</si>
  <si>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</si>
  <si>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</si>
  <si>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</si>
  <si>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</si>
  <si>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</si>
  <si>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</si>
  <si>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</si>
  <si>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</si>
  <si>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</si>
  <si>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</si>
  <si>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</si>
  <si>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</si>
  <si>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</si>
  <si>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</si>
  <si>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</si>
  <si>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</si>
  <si>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</si>
  <si>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Mgr. Bedřich Fryč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</si>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</sst>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\ %"/>
    <numFmt numFmtId="165" formatCode="#,##0.0"/>
    <numFmt numFmtId="166" formatCode="#,##0.0_ ;[Red]\-#,##0.0\ "/>
    <numFmt numFmtId="167" formatCode="d/m/yyyy"/>
  </numFmts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E7E6E6"/>
      </patternFill>
    </fill>
    <fill>
      <patternFill patternType="solid">
        <fgColor rgb="FF92D050"/>
        <bgColor rgb="FF969696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  <fill>
      <patternFill patternType="solid">
        <fgColor rgb="FFDAE3F3"/>
        <bgColor rgb="FFDEEBF7"/>
      </patternFill>
    </fill>
    <fill>
      <patternFill patternType="solid">
        <fgColor rgb="FF44546A"/>
        <bgColor rgb="FF363636"/>
      </patternFill>
    </fill>
    <fill>
      <patternFill patternType="solid">
        <fgColor rgb="FFEDEDED"/>
        <bgColor rgb="FFF2F2F2"/>
      </patternFill>
    </fill>
    <fill>
      <patternFill patternType="solid">
        <fgColor rgb="FFE7E6E6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60">
    <xf numFmtId="0" fontId="0" fillId="0" borderId="0" xfId="0"/>
    <xf numFmtId="0" fontId="0" fillId="2" borderId="0" xfId="0" applyFill="1" applyProtection="1"/>
    <xf numFmtId="164" fontId="0" fillId="2" borderId="0" xfId="0" applyNumberFormat="1" applyFont="1" applyFill="1" applyProtection="1"/>
    <xf numFmtId="0" fontId="0" fillId="2" borderId="0" xfId="0" applyFill="1"/>
    <xf numFmtId="0" fontId="1" fillId="2" borderId="0" xfId="0" applyFont="1" applyFill="1" applyProtection="1"/>
    <xf numFmtId="49" fontId="2" fillId="0" borderId="0" xfId="0" applyNumberFormat="1" applyFont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165" fontId="0" fillId="0" borderId="6" xfId="0" applyNumberFormat="1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Protection="1"/>
    <xf numFmtId="165" fontId="0" fillId="0" borderId="17" xfId="0" applyNumberFormat="1" applyFont="1" applyBorder="1" applyAlignment="1" applyProtection="1">
      <alignment horizontal="right"/>
      <protection locked="0"/>
    </xf>
    <xf numFmtId="165" fontId="0" fillId="0" borderId="18" xfId="0" applyNumberFormat="1" applyFont="1" applyBorder="1" applyAlignment="1" applyProtection="1">
      <alignment horizontal="right"/>
      <protection locked="0"/>
    </xf>
    <xf numFmtId="165" fontId="0" fillId="0" borderId="18" xfId="0" applyNumberFormat="1" applyFont="1" applyBorder="1" applyAlignment="1" applyProtection="1">
      <alignment horizontal="right"/>
    </xf>
    <xf numFmtId="165" fontId="0" fillId="0" borderId="19" xfId="0" applyNumberFormat="1" applyFont="1" applyBorder="1" applyAlignment="1" applyProtection="1">
      <alignment horizontal="right"/>
    </xf>
    <xf numFmtId="165" fontId="0" fillId="0" borderId="20" xfId="0" applyNumberFormat="1" applyFont="1" applyBorder="1" applyProtection="1">
      <protection locked="0"/>
    </xf>
    <xf numFmtId="165" fontId="0" fillId="0" borderId="21" xfId="0" applyNumberFormat="1" applyFont="1" applyBorder="1" applyProtection="1">
      <protection locked="0"/>
    </xf>
    <xf numFmtId="165" fontId="0" fillId="0" borderId="22" xfId="0" applyNumberFormat="1" applyFont="1" applyBorder="1" applyAlignment="1" applyProtection="1">
      <alignment horizontal="right"/>
    </xf>
    <xf numFmtId="165" fontId="0" fillId="0" borderId="23" xfId="0" applyNumberFormat="1" applyFont="1" applyBorder="1" applyAlignment="1" applyProtection="1">
      <alignment horizontal="right"/>
      <protection locked="0"/>
    </xf>
    <xf numFmtId="0" fontId="0" fillId="0" borderId="24" xfId="0" applyFont="1" applyBorder="1" applyAlignment="1" applyProtection="1">
      <alignment horizontal="center"/>
    </xf>
    <xf numFmtId="0" fontId="0" fillId="5" borderId="25" xfId="0" applyFont="1" applyFill="1" applyBorder="1" applyProtection="1"/>
    <xf numFmtId="165" fontId="0" fillId="6" borderId="18" xfId="0" applyNumberFormat="1" applyFont="1" applyFill="1" applyBorder="1" applyAlignment="1" applyProtection="1">
      <alignment horizontal="right"/>
      <protection locked="0"/>
    </xf>
    <xf numFmtId="165" fontId="0" fillId="0" borderId="24" xfId="0" applyNumberFormat="1" applyFont="1" applyBorder="1" applyProtection="1">
      <protection locked="0"/>
    </xf>
    <xf numFmtId="165" fontId="0" fillId="0" borderId="26" xfId="0" applyNumberFormat="1" applyFont="1" applyBorder="1" applyProtection="1">
      <protection locked="0"/>
    </xf>
    <xf numFmtId="165" fontId="0" fillId="0" borderId="25" xfId="0" applyNumberFormat="1" applyFont="1" applyBorder="1" applyAlignment="1" applyProtection="1">
      <alignment horizontal="right"/>
    </xf>
    <xf numFmtId="165" fontId="0" fillId="0" borderId="27" xfId="0" applyNumberFormat="1" applyFont="1" applyBorder="1" applyAlignment="1" applyProtection="1">
      <alignment horizontal="right"/>
      <protection locked="0"/>
    </xf>
    <xf numFmtId="165" fontId="0" fillId="0" borderId="28" xfId="0" applyNumberFormat="1" applyFont="1" applyBorder="1" applyAlignment="1" applyProtection="1">
      <alignment horizontal="right"/>
      <protection locked="0"/>
    </xf>
    <xf numFmtId="0" fontId="3" fillId="7" borderId="25" xfId="0" applyFont="1" applyFill="1" applyBorder="1" applyProtection="1"/>
    <xf numFmtId="165" fontId="0" fillId="6" borderId="29" xfId="0" applyNumberFormat="1" applyFont="1" applyFill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left"/>
    </xf>
    <xf numFmtId="0" fontId="3" fillId="0" borderId="25" xfId="0" applyFont="1" applyBorder="1" applyProtection="1"/>
    <xf numFmtId="0" fontId="0" fillId="0" borderId="25" xfId="0" applyFont="1" applyBorder="1" applyProtection="1"/>
    <xf numFmtId="165" fontId="0" fillId="0" borderId="29" xfId="0" applyNumberFormat="1" applyFont="1" applyBorder="1" applyAlignment="1" applyProtection="1">
      <alignment horizontal="right"/>
      <protection locked="0"/>
    </xf>
    <xf numFmtId="0" fontId="0" fillId="0" borderId="30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left" indent="7"/>
    </xf>
    <xf numFmtId="165" fontId="0" fillId="0" borderId="32" xfId="0" applyNumberFormat="1" applyFont="1" applyBorder="1" applyAlignment="1" applyProtection="1">
      <alignment horizontal="right"/>
    </xf>
    <xf numFmtId="165" fontId="0" fillId="0" borderId="33" xfId="0" applyNumberFormat="1" applyFont="1" applyBorder="1" applyAlignment="1" applyProtection="1">
      <alignment horizontal="right"/>
    </xf>
    <xf numFmtId="165" fontId="0" fillId="0" borderId="34" xfId="0" applyNumberFormat="1" applyFont="1" applyBorder="1" applyAlignment="1" applyProtection="1">
      <alignment horizontal="right"/>
      <protection locked="0"/>
    </xf>
    <xf numFmtId="165" fontId="0" fillId="0" borderId="35" xfId="0" applyNumberFormat="1" applyFont="1" applyBorder="1" applyAlignment="1" applyProtection="1">
      <alignment horizontal="right"/>
      <protection locked="0"/>
    </xf>
    <xf numFmtId="165" fontId="0" fillId="0" borderId="36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</xf>
    <xf numFmtId="0" fontId="4" fillId="4" borderId="12" xfId="0" applyFont="1" applyFill="1" applyBorder="1" applyProtection="1"/>
    <xf numFmtId="165" fontId="4" fillId="4" borderId="10" xfId="0" applyNumberFormat="1" applyFont="1" applyFill="1" applyBorder="1" applyAlignment="1" applyProtection="1">
      <alignment horizontal="right"/>
    </xf>
    <xf numFmtId="165" fontId="4" fillId="4" borderId="11" xfId="0" applyNumberFormat="1" applyFont="1" applyFill="1" applyBorder="1" applyAlignment="1" applyProtection="1">
      <alignment horizontal="right"/>
    </xf>
    <xf numFmtId="165" fontId="4" fillId="4" borderId="32" xfId="0" applyNumberFormat="1" applyFont="1" applyFill="1" applyBorder="1" applyAlignment="1" applyProtection="1">
      <alignment horizontal="right"/>
    </xf>
    <xf numFmtId="165" fontId="4" fillId="4" borderId="37" xfId="0" applyNumberFormat="1" applyFont="1" applyFill="1" applyBorder="1" applyAlignment="1" applyProtection="1">
      <alignment horizontal="right"/>
    </xf>
    <xf numFmtId="0" fontId="0" fillId="7" borderId="11" xfId="0" applyFill="1" applyBorder="1" applyAlignment="1" applyProtection="1">
      <alignment horizontal="center"/>
    </xf>
    <xf numFmtId="0" fontId="4" fillId="7" borderId="5" xfId="0" applyFont="1" applyFill="1" applyBorder="1" applyProtection="1"/>
    <xf numFmtId="165" fontId="6" fillId="7" borderId="37" xfId="0" applyNumberFormat="1" applyFont="1" applyFill="1" applyBorder="1" applyAlignment="1" applyProtection="1">
      <alignment horizontal="center"/>
    </xf>
    <xf numFmtId="165" fontId="6" fillId="7" borderId="12" xfId="0" applyNumberFormat="1" applyFont="1" applyFill="1" applyBorder="1" applyAlignment="1" applyProtection="1">
      <alignment horizontal="center"/>
    </xf>
    <xf numFmtId="165" fontId="6" fillId="7" borderId="10" xfId="0" applyNumberFormat="1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65" fontId="0" fillId="0" borderId="38" xfId="0" applyNumberFormat="1" applyFont="1" applyBorder="1" applyProtection="1">
      <protection locked="0"/>
    </xf>
    <xf numFmtId="165" fontId="0" fillId="6" borderId="26" xfId="0" applyNumberFormat="1" applyFont="1" applyFill="1" applyBorder="1" applyProtection="1">
      <protection locked="0"/>
    </xf>
    <xf numFmtId="165" fontId="0" fillId="0" borderId="39" xfId="0" applyNumberFormat="1" applyFont="1" applyBorder="1" applyProtection="1">
      <protection locked="0"/>
    </xf>
    <xf numFmtId="165" fontId="0" fillId="6" borderId="39" xfId="0" applyNumberFormat="1" applyFont="1" applyFill="1" applyBorder="1" applyProtection="1">
      <protection locked="0"/>
    </xf>
    <xf numFmtId="0" fontId="3" fillId="0" borderId="25" xfId="0" applyFont="1" applyBorder="1" applyAlignment="1" applyProtection="1">
      <alignment horizontal="left" indent="7"/>
    </xf>
    <xf numFmtId="0" fontId="0" fillId="0" borderId="40" xfId="0" applyFont="1" applyBorder="1" applyAlignment="1" applyProtection="1">
      <alignment horizontal="center"/>
    </xf>
    <xf numFmtId="0" fontId="0" fillId="0" borderId="41" xfId="0" applyFont="1" applyBorder="1" applyProtection="1"/>
    <xf numFmtId="165" fontId="0" fillId="0" borderId="42" xfId="0" applyNumberFormat="1" applyFont="1" applyBorder="1" applyProtection="1">
      <protection locked="0"/>
    </xf>
    <xf numFmtId="0" fontId="4" fillId="7" borderId="13" xfId="0" applyFont="1" applyFill="1" applyBorder="1" applyProtection="1"/>
    <xf numFmtId="165" fontId="4" fillId="7" borderId="6" xfId="0" applyNumberFormat="1" applyFont="1" applyFill="1" applyBorder="1" applyProtection="1"/>
    <xf numFmtId="165" fontId="4" fillId="7" borderId="5" xfId="0" applyNumberFormat="1" applyFont="1" applyFill="1" applyBorder="1" applyProtection="1"/>
    <xf numFmtId="165" fontId="4" fillId="7" borderId="13" xfId="0" applyNumberFormat="1" applyFont="1" applyFill="1" applyBorder="1" applyProtection="1"/>
    <xf numFmtId="165" fontId="4" fillId="7" borderId="43" xfId="0" applyNumberFormat="1" applyFont="1" applyFill="1" applyBorder="1" applyProtection="1"/>
    <xf numFmtId="165" fontId="4" fillId="7" borderId="44" xfId="0" applyNumberFormat="1" applyFont="1" applyFill="1" applyBorder="1" applyProtection="1"/>
    <xf numFmtId="0" fontId="5" fillId="0" borderId="45" xfId="0" applyFont="1" applyBorder="1" applyAlignment="1" applyProtection="1">
      <alignment horizontal="center"/>
    </xf>
    <xf numFmtId="0" fontId="5" fillId="8" borderId="45" xfId="0" applyFont="1" applyFill="1" applyBorder="1" applyAlignment="1" applyProtection="1">
      <alignment horizontal="left"/>
    </xf>
    <xf numFmtId="166" fontId="8" fillId="9" borderId="45" xfId="0" applyNumberFormat="1" applyFont="1" applyFill="1" applyBorder="1" applyAlignment="1" applyProtection="1"/>
    <xf numFmtId="166" fontId="8" fillId="9" borderId="10" xfId="0" applyNumberFormat="1" applyFont="1" applyFill="1" applyBorder="1" applyAlignment="1" applyProtection="1"/>
    <xf numFmtId="166" fontId="8" fillId="9" borderId="11" xfId="0" applyNumberFormat="1" applyFont="1" applyFill="1" applyBorder="1" applyAlignment="1" applyProtection="1"/>
    <xf numFmtId="166" fontId="8" fillId="9" borderId="34" xfId="0" applyNumberFormat="1" applyFont="1" applyFill="1" applyBorder="1" applyAlignment="1" applyProtection="1"/>
    <xf numFmtId="0" fontId="9" fillId="0" borderId="13" xfId="0" applyFont="1" applyBorder="1" applyAlignment="1" applyProtection="1">
      <alignment horizontal="center"/>
    </xf>
    <xf numFmtId="0" fontId="9" fillId="0" borderId="13" xfId="0" applyFont="1" applyBorder="1" applyProtection="1"/>
    <xf numFmtId="0" fontId="9" fillId="10" borderId="46" xfId="0" applyFont="1" applyFill="1" applyBorder="1" applyProtection="1"/>
    <xf numFmtId="165" fontId="10" fillId="10" borderId="4" xfId="0" applyNumberFormat="1" applyFont="1" applyFill="1" applyBorder="1" applyProtection="1"/>
    <xf numFmtId="166" fontId="9" fillId="11" borderId="5" xfId="0" applyNumberFormat="1" applyFont="1" applyFill="1" applyBorder="1" applyProtection="1"/>
    <xf numFmtId="165" fontId="10" fillId="10" borderId="3" xfId="0" applyNumberFormat="1" applyFont="1" applyFill="1" applyBorder="1" applyProtection="1"/>
    <xf numFmtId="166" fontId="9" fillId="11" borderId="13" xfId="0" applyNumberFormat="1" applyFont="1" applyFill="1" applyBorder="1" applyProtection="1"/>
    <xf numFmtId="0" fontId="9" fillId="10" borderId="47" xfId="0" applyFont="1" applyFill="1" applyBorder="1" applyProtection="1"/>
    <xf numFmtId="0" fontId="9" fillId="10" borderId="48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65" fontId="4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Border="1"/>
    <xf numFmtId="0" fontId="0" fillId="2" borderId="0" xfId="0" applyFill="1" applyBorder="1" applyAlignment="1" applyProtection="1">
      <alignment horizontal="center"/>
    </xf>
    <xf numFmtId="0" fontId="4" fillId="12" borderId="13" xfId="0" applyFont="1" applyFill="1" applyBorder="1" applyAlignment="1" applyProtection="1">
      <alignment horizontal="left" vertical="center"/>
    </xf>
    <xf numFmtId="165" fontId="4" fillId="0" borderId="49" xfId="0" applyNumberFormat="1" applyFont="1" applyBorder="1" applyProtection="1"/>
    <xf numFmtId="165" fontId="10" fillId="2" borderId="0" xfId="0" applyNumberFormat="1" applyFont="1" applyFill="1" applyBorder="1" applyAlignment="1" applyProtection="1">
      <alignment horizontal="right"/>
    </xf>
    <xf numFmtId="165" fontId="4" fillId="0" borderId="50" xfId="0" applyNumberFormat="1" applyFont="1" applyBorder="1" applyProtection="1"/>
    <xf numFmtId="165" fontId="4" fillId="2" borderId="0" xfId="0" applyNumberFormat="1" applyFont="1" applyFill="1" applyBorder="1" applyProtection="1">
      <protection locked="0"/>
    </xf>
    <xf numFmtId="165" fontId="11" fillId="10" borderId="47" xfId="0" applyNumberFormat="1" applyFont="1" applyFill="1" applyBorder="1" applyAlignment="1" applyProtection="1">
      <alignment horizontal="center" wrapText="1"/>
      <protection locked="0"/>
    </xf>
    <xf numFmtId="165" fontId="11" fillId="10" borderId="3" xfId="0" applyNumberFormat="1" applyFont="1" applyFill="1" applyBorder="1" applyAlignment="1" applyProtection="1">
      <alignment horizontal="center" wrapText="1"/>
    </xf>
    <xf numFmtId="165" fontId="11" fillId="2" borderId="0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/>
    </xf>
    <xf numFmtId="165" fontId="4" fillId="0" borderId="51" xfId="0" applyNumberFormat="1" applyFont="1" applyBorder="1" applyProtection="1">
      <protection locked="0"/>
    </xf>
    <xf numFmtId="165" fontId="4" fillId="0" borderId="44" xfId="0" applyNumberFormat="1" applyFont="1" applyBorder="1" applyProtection="1">
      <protection locked="0"/>
    </xf>
    <xf numFmtId="0" fontId="4" fillId="12" borderId="26" xfId="0" applyFont="1" applyFill="1" applyBorder="1" applyProtection="1"/>
    <xf numFmtId="165" fontId="4" fillId="12" borderId="26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0" fontId="4" fillId="0" borderId="26" xfId="0" applyFont="1" applyBorder="1" applyProtection="1"/>
    <xf numFmtId="165" fontId="4" fillId="0" borderId="26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right"/>
      <protection locked="0"/>
    </xf>
    <xf numFmtId="0" fontId="6" fillId="0" borderId="26" xfId="0" applyFont="1" applyBorder="1" applyProtection="1"/>
    <xf numFmtId="165" fontId="4" fillId="0" borderId="26" xfId="0" applyNumberFormat="1" applyFont="1" applyBorder="1" applyProtection="1">
      <protection locked="0"/>
    </xf>
    <xf numFmtId="0" fontId="4" fillId="12" borderId="36" xfId="0" applyFont="1" applyFill="1" applyBorder="1" applyAlignment="1" applyProtection="1">
      <alignment horizontal="left"/>
    </xf>
    <xf numFmtId="0" fontId="4" fillId="12" borderId="34" xfId="0" applyFont="1" applyFill="1" applyBorder="1" applyAlignment="1" applyProtection="1">
      <alignment horizontal="left"/>
    </xf>
    <xf numFmtId="165" fontId="4" fillId="0" borderId="34" xfId="0" applyNumberFormat="1" applyFont="1" applyBorder="1" applyAlignment="1" applyProtection="1">
      <alignment horizontal="left"/>
      <protection locked="0"/>
    </xf>
    <xf numFmtId="0" fontId="0" fillId="0" borderId="34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4" fillId="0" borderId="53" xfId="0" applyFont="1" applyBorder="1" applyAlignment="1" applyProtection="1">
      <alignment horizontal="left"/>
      <protection locked="0"/>
    </xf>
    <xf numFmtId="0" fontId="13" fillId="0" borderId="53" xfId="1" applyFont="1" applyBorder="1" applyProtection="1"/>
    <xf numFmtId="0" fontId="4" fillId="0" borderId="0" xfId="0" applyFont="1" applyBorder="1" applyAlignment="1" applyProtection="1">
      <alignment horizontal="left"/>
      <protection locked="0"/>
    </xf>
    <xf numFmtId="0" fontId="13" fillId="0" borderId="0" xfId="1" applyFont="1" applyBorder="1" applyProtection="1"/>
    <xf numFmtId="0" fontId="13" fillId="0" borderId="0" xfId="0" applyFont="1" applyBorder="1"/>
    <xf numFmtId="0" fontId="13" fillId="0" borderId="17" xfId="1" applyFont="1" applyBorder="1" applyProtection="1"/>
    <xf numFmtId="0" fontId="13" fillId="0" borderId="23" xfId="0" applyFont="1" applyBorder="1"/>
    <xf numFmtId="0" fontId="4" fillId="0" borderId="23" xfId="0" applyFont="1" applyBorder="1" applyAlignment="1" applyProtection="1">
      <alignment horizontal="left"/>
      <protection locked="0"/>
    </xf>
    <xf numFmtId="0" fontId="0" fillId="0" borderId="23" xfId="0" applyBorder="1"/>
    <xf numFmtId="0" fontId="0" fillId="0" borderId="55" xfId="0" applyBorder="1"/>
    <xf numFmtId="0" fontId="13" fillId="2" borderId="0" xfId="1" applyFont="1" applyFill="1" applyBorder="1" applyProtection="1"/>
    <xf numFmtId="0" fontId="13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</xf>
    <xf numFmtId="167" fontId="4" fillId="13" borderId="0" xfId="0" applyNumberFormat="1" applyFont="1" applyFill="1" applyBorder="1" applyAlignment="1" applyProtection="1">
      <alignment horizontal="left"/>
      <protection locked="0"/>
    </xf>
    <xf numFmtId="0" fontId="4" fillId="13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13" borderId="0" xfId="0" applyFont="1" applyFill="1" applyBorder="1" applyAlignment="1" applyProtection="1">
      <alignment horizontal="left"/>
    </xf>
    <xf numFmtId="164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CHK%20-%20B+C)%20NR%202022%20+%20SVR%202023-24%20-%20upraven&#253;%202_ener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NR 2022_upravený"/>
      <sheetName val="SVR 2023-2024 upravený"/>
      <sheetName val="NR 2022_upravený - energie"/>
      <sheetName val="SVR 2023-2024 upravený-energie"/>
    </sheetNames>
    <sheetDataSet>
      <sheetData sheetId="0">
        <row r="4">
          <cell r="D4" t="str">
            <v>Chomutovská knihovna,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 t="str">
            <v>00360589</v>
          </cell>
        </row>
        <row r="8">
          <cell r="D8" t="str">
            <v>Palackého 4995,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1997.3</v>
          </cell>
          <cell r="H15">
            <v>0</v>
          </cell>
          <cell r="J15"/>
          <cell r="K15"/>
          <cell r="Y15">
            <v>3024</v>
          </cell>
          <cell r="Z15">
            <v>0</v>
          </cell>
        </row>
        <row r="16">
          <cell r="G16">
            <v>26538</v>
          </cell>
          <cell r="H16"/>
          <cell r="J16">
            <v>26000</v>
          </cell>
          <cell r="K16"/>
          <cell r="Z16"/>
        </row>
        <row r="17">
          <cell r="G17">
            <v>0</v>
          </cell>
          <cell r="H17"/>
          <cell r="J17"/>
          <cell r="K17"/>
          <cell r="Z17"/>
        </row>
        <row r="18">
          <cell r="G18">
            <v>1257.0999999999999</v>
          </cell>
          <cell r="H18"/>
          <cell r="J18"/>
          <cell r="K18">
            <v>1235</v>
          </cell>
          <cell r="Z18"/>
        </row>
        <row r="19">
          <cell r="G19">
            <v>46</v>
          </cell>
          <cell r="H19"/>
          <cell r="J19">
            <v>48</v>
          </cell>
          <cell r="K19"/>
          <cell r="Z19"/>
        </row>
        <row r="20">
          <cell r="G20"/>
          <cell r="H20"/>
          <cell r="J20"/>
          <cell r="K20"/>
          <cell r="Z20"/>
        </row>
        <row r="21">
          <cell r="G21">
            <v>195.7</v>
          </cell>
          <cell r="H21"/>
          <cell r="J21"/>
          <cell r="K21"/>
          <cell r="Z21"/>
        </row>
        <row r="22">
          <cell r="G22">
            <v>0</v>
          </cell>
          <cell r="H22"/>
          <cell r="J22"/>
          <cell r="K22"/>
          <cell r="Z22"/>
        </row>
        <row r="23">
          <cell r="G23">
            <v>0</v>
          </cell>
          <cell r="H23"/>
          <cell r="J23"/>
          <cell r="K23"/>
          <cell r="Z23"/>
        </row>
        <row r="28">
          <cell r="G28">
            <v>2665.8</v>
          </cell>
          <cell r="H28"/>
          <cell r="M28">
            <v>1500</v>
          </cell>
          <cell r="N28"/>
          <cell r="Z28"/>
        </row>
        <row r="29">
          <cell r="G29">
            <v>3024.6</v>
          </cell>
          <cell r="H29"/>
          <cell r="M29">
            <v>3097</v>
          </cell>
          <cell r="Z29"/>
        </row>
        <row r="30">
          <cell r="G30">
            <v>1400.4</v>
          </cell>
          <cell r="H30"/>
          <cell r="M30">
            <v>1895</v>
          </cell>
          <cell r="Z30"/>
        </row>
        <row r="31">
          <cell r="G31">
            <v>1974.2000000000003</v>
          </cell>
          <cell r="H31"/>
          <cell r="M31">
            <v>2562</v>
          </cell>
          <cell r="Z31"/>
        </row>
        <row r="32">
          <cell r="G32">
            <v>13495.6</v>
          </cell>
          <cell r="H32"/>
          <cell r="M32">
            <v>14903</v>
          </cell>
          <cell r="Z32"/>
        </row>
        <row r="33">
          <cell r="G33">
            <v>12825.5</v>
          </cell>
          <cell r="H33"/>
          <cell r="M33">
            <v>13698</v>
          </cell>
          <cell r="Z33"/>
        </row>
        <row r="34">
          <cell r="G34">
            <v>670.1</v>
          </cell>
          <cell r="H34"/>
          <cell r="M34">
            <v>1205</v>
          </cell>
          <cell r="Z34"/>
        </row>
        <row r="35">
          <cell r="G35">
            <v>4357.7</v>
          </cell>
          <cell r="H35"/>
          <cell r="M35">
            <v>4671</v>
          </cell>
          <cell r="Z35"/>
        </row>
        <row r="36">
          <cell r="G36">
            <v>27.4</v>
          </cell>
          <cell r="H36"/>
          <cell r="M36">
            <v>20</v>
          </cell>
          <cell r="N36"/>
          <cell r="Z36"/>
        </row>
        <row r="37">
          <cell r="G37">
            <v>525.70000000000005</v>
          </cell>
          <cell r="H37"/>
          <cell r="M37">
            <v>515</v>
          </cell>
          <cell r="N37"/>
          <cell r="Z37"/>
        </row>
        <row r="38">
          <cell r="G38">
            <v>1063.2</v>
          </cell>
          <cell r="H38"/>
          <cell r="M38">
            <v>1589</v>
          </cell>
          <cell r="Z38"/>
        </row>
      </sheetData>
      <sheetData sheetId="1"/>
      <sheetData sheetId="2">
        <row r="17">
          <cell r="Y17">
            <v>0</v>
          </cell>
        </row>
        <row r="18">
          <cell r="Y18">
            <v>1300</v>
          </cell>
        </row>
        <row r="19">
          <cell r="Y19">
            <v>46</v>
          </cell>
        </row>
        <row r="20">
          <cell r="Y20">
            <v>0</v>
          </cell>
        </row>
        <row r="21">
          <cell r="Y21">
            <v>175</v>
          </cell>
        </row>
        <row r="22">
          <cell r="Y22">
            <v>670</v>
          </cell>
        </row>
        <row r="23">
          <cell r="Y23">
            <v>25</v>
          </cell>
        </row>
        <row r="28">
          <cell r="Y28">
            <v>2000</v>
          </cell>
        </row>
        <row r="29">
          <cell r="Y29">
            <v>3157</v>
          </cell>
        </row>
        <row r="31">
          <cell r="Y31">
            <v>2541</v>
          </cell>
        </row>
        <row r="32">
          <cell r="Y32">
            <v>15683</v>
          </cell>
        </row>
        <row r="33">
          <cell r="Y33">
            <v>14478</v>
          </cell>
        </row>
        <row r="34">
          <cell r="Y34">
            <v>1205</v>
          </cell>
        </row>
        <row r="35">
          <cell r="Y35">
            <v>4933</v>
          </cell>
        </row>
        <row r="36">
          <cell r="Y36">
            <v>20</v>
          </cell>
        </row>
        <row r="37">
          <cell r="Y37">
            <v>545</v>
          </cell>
        </row>
        <row r="38">
          <cell r="Y38">
            <v>1617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/>
    <pageSetUpPr fitToPage="1"/>
  </sheetPr>
  <dimension ref="A1:S264"/>
  <sheetViews>
    <sheetView showGridLines="0" tabSelected="1" zoomScale="80" zoomScaleNormal="80" zoomScalePageLayoutView="80" workbookViewId="0">
      <selection activeCell="B61" sqref="B61:K61"/>
    </sheetView>
  </sheetViews>
  <sheetFormatPr defaultColWidth="9.140625" defaultRowHeight="0" customHeight="1" zeroHeight="1" x14ac:dyDescent="0.25"/>
  <cols>
    <col min="1" max="1" width="4.5703125" customWidth="1"/>
    <col min="3" max="3" width="65.7109375" customWidth="1"/>
    <col min="4" max="4" width="20.7109375" customWidth="1"/>
    <col min="5" max="6" width="14.28515625" customWidth="1"/>
    <col min="7" max="7" width="21.28515625" style="159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</cols>
  <sheetData>
    <row r="1" spans="1:19" ht="15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4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5" t="str">
        <f>'[1]NR 2022'!D4:U4</f>
        <v>Chomutovská knihovna, příspěvková organizace</v>
      </c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ht="15" x14ac:dyDescent="0.25">
      <c r="A6" s="1"/>
      <c r="B6" s="1" t="s">
        <v>2</v>
      </c>
      <c r="C6" s="1"/>
      <c r="D6" s="7" t="str">
        <f>'[1]NR 2022'!D6</f>
        <v>00360589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ht="15" x14ac:dyDescent="0.25">
      <c r="A8" s="1"/>
      <c r="B8" s="1" t="s">
        <v>3</v>
      </c>
      <c r="C8" s="1"/>
      <c r="D8" s="8" t="str">
        <f>'[1]NR 2022'!D8:U8</f>
        <v>Palackého 4995, 430 01 Chomutov</v>
      </c>
      <c r="E8" s="8"/>
      <c r="F8" s="8"/>
      <c r="G8" s="8"/>
      <c r="H8" s="8"/>
      <c r="I8" s="8"/>
      <c r="J8" s="8"/>
      <c r="K8" s="8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9" t="s">
        <v>4</v>
      </c>
      <c r="C10" s="10" t="s">
        <v>5</v>
      </c>
      <c r="D10" s="11" t="s">
        <v>6</v>
      </c>
      <c r="E10" s="11"/>
      <c r="F10" s="11"/>
      <c r="G10" s="12" t="s">
        <v>7</v>
      </c>
      <c r="H10" s="12"/>
      <c r="I10" s="12"/>
      <c r="J10" s="13" t="s">
        <v>8</v>
      </c>
      <c r="K10" s="13"/>
      <c r="L10" s="13"/>
      <c r="M10" s="14" t="s">
        <v>9</v>
      </c>
      <c r="N10" s="14"/>
      <c r="O10" s="14"/>
      <c r="P10" s="11" t="s">
        <v>10</v>
      </c>
      <c r="Q10" s="11"/>
      <c r="R10" s="11"/>
      <c r="S10" s="3"/>
    </row>
    <row r="11" spans="1:19" ht="30.75" customHeight="1" thickBot="1" x14ac:dyDescent="0.3">
      <c r="A11" s="1"/>
      <c r="B11" s="15"/>
      <c r="C11" s="16"/>
      <c r="D11" s="17" t="s">
        <v>11</v>
      </c>
      <c r="E11" s="18" t="s">
        <v>12</v>
      </c>
      <c r="F11" s="18" t="s">
        <v>13</v>
      </c>
      <c r="G11" s="17" t="s">
        <v>11</v>
      </c>
      <c r="H11" s="18" t="s">
        <v>12</v>
      </c>
      <c r="I11" s="19" t="s">
        <v>13</v>
      </c>
      <c r="J11" s="19" t="s">
        <v>11</v>
      </c>
      <c r="K11" s="18" t="s">
        <v>12</v>
      </c>
      <c r="L11" s="18" t="s">
        <v>13</v>
      </c>
      <c r="M11" s="20" t="s">
        <v>11</v>
      </c>
      <c r="N11" s="18" t="s">
        <v>12</v>
      </c>
      <c r="O11" s="18" t="s">
        <v>13</v>
      </c>
      <c r="P11" s="17" t="s">
        <v>11</v>
      </c>
      <c r="Q11" s="18" t="s">
        <v>12</v>
      </c>
      <c r="R11" s="18" t="s">
        <v>13</v>
      </c>
      <c r="S11" s="3"/>
    </row>
    <row r="12" spans="1:19" ht="15.75" customHeight="1" thickBot="1" x14ac:dyDescent="0.3">
      <c r="A12" s="1"/>
      <c r="B12" s="21"/>
      <c r="C12" s="22" t="s">
        <v>14</v>
      </c>
      <c r="D12" s="23"/>
      <c r="E12" s="23"/>
      <c r="F12" s="23"/>
      <c r="G12" s="24"/>
      <c r="H12" s="24"/>
      <c r="I12" s="24"/>
      <c r="J12" s="25"/>
      <c r="K12" s="25"/>
      <c r="L12" s="25"/>
      <c r="M12" s="23"/>
      <c r="N12" s="23"/>
      <c r="O12" s="23"/>
      <c r="P12" s="23"/>
      <c r="Q12" s="23"/>
      <c r="R12" s="23"/>
      <c r="S12" s="3"/>
    </row>
    <row r="13" spans="1:19" ht="15.75" customHeight="1" thickBot="1" x14ac:dyDescent="0.3">
      <c r="A13" s="1"/>
      <c r="B13" s="26" t="s">
        <v>4</v>
      </c>
      <c r="C13" s="27" t="s">
        <v>5</v>
      </c>
      <c r="D13" s="28" t="s">
        <v>15</v>
      </c>
      <c r="E13" s="29" t="s">
        <v>16</v>
      </c>
      <c r="F13" s="30" t="s">
        <v>14</v>
      </c>
      <c r="G13" s="31" t="s">
        <v>15</v>
      </c>
      <c r="H13" s="29" t="s">
        <v>16</v>
      </c>
      <c r="I13" s="32" t="s">
        <v>14</v>
      </c>
      <c r="J13" s="28" t="s">
        <v>15</v>
      </c>
      <c r="K13" s="29" t="s">
        <v>16</v>
      </c>
      <c r="L13" s="30" t="s">
        <v>14</v>
      </c>
      <c r="M13" s="33" t="s">
        <v>15</v>
      </c>
      <c r="N13" s="29" t="s">
        <v>16</v>
      </c>
      <c r="O13" s="30" t="s">
        <v>14</v>
      </c>
      <c r="P13" s="31" t="s">
        <v>15</v>
      </c>
      <c r="Q13" s="29" t="s">
        <v>16</v>
      </c>
      <c r="R13" s="30" t="s">
        <v>14</v>
      </c>
      <c r="S13" s="3"/>
    </row>
    <row r="14" spans="1:19" ht="15.75" thickBot="1" x14ac:dyDescent="0.3">
      <c r="A14" s="1"/>
      <c r="B14" s="26"/>
      <c r="C14" s="27"/>
      <c r="D14" s="28"/>
      <c r="E14" s="29"/>
      <c r="F14" s="30"/>
      <c r="G14" s="31"/>
      <c r="H14" s="29"/>
      <c r="I14" s="32"/>
      <c r="J14" s="28"/>
      <c r="K14" s="29"/>
      <c r="L14" s="30"/>
      <c r="M14" s="33"/>
      <c r="N14" s="29"/>
      <c r="O14" s="30"/>
      <c r="P14" s="31"/>
      <c r="Q14" s="29"/>
      <c r="R14" s="30"/>
      <c r="S14" s="3"/>
    </row>
    <row r="15" spans="1:19" ht="15" x14ac:dyDescent="0.25">
      <c r="A15" s="1"/>
      <c r="B15" s="34" t="s">
        <v>17</v>
      </c>
      <c r="C15" s="35" t="s">
        <v>18</v>
      </c>
      <c r="D15" s="36">
        <f>'[1]NR 2022'!G15</f>
        <v>1997.3</v>
      </c>
      <c r="E15" s="37">
        <f>'[1]NR 2022'!H15</f>
        <v>0</v>
      </c>
      <c r="F15" s="38">
        <f t="shared" ref="F15:F23" si="0">D15+E15</f>
        <v>1997.3</v>
      </c>
      <c r="G15" s="36">
        <f>'[1]NR 2022'!J15</f>
        <v>0</v>
      </c>
      <c r="H15" s="37">
        <f>'[1]NR 2022'!K15</f>
        <v>0</v>
      </c>
      <c r="I15" s="39">
        <f t="shared" ref="I15:I23" si="1">G15+H15</f>
        <v>0</v>
      </c>
      <c r="J15" s="40">
        <f>'[1]NR 2022'!Y15</f>
        <v>3024</v>
      </c>
      <c r="K15" s="41">
        <f>'[1]NR 2022'!Z15</f>
        <v>0</v>
      </c>
      <c r="L15" s="42">
        <f t="shared" ref="L15:L23" si="2">J15+K15</f>
        <v>3024</v>
      </c>
      <c r="M15" s="43">
        <v>3024</v>
      </c>
      <c r="N15" s="37"/>
      <c r="O15" s="38">
        <f t="shared" ref="O15:O23" si="3">M15+N15</f>
        <v>3024</v>
      </c>
      <c r="P15" s="36">
        <v>3024</v>
      </c>
      <c r="Q15" s="37"/>
      <c r="R15" s="38">
        <f t="shared" ref="R15:R23" si="4">P15+Q15</f>
        <v>3024</v>
      </c>
      <c r="S15" s="3"/>
    </row>
    <row r="16" spans="1:19" ht="15" x14ac:dyDescent="0.25">
      <c r="A16" s="1"/>
      <c r="B16" s="44" t="s">
        <v>19</v>
      </c>
      <c r="C16" s="45" t="s">
        <v>20</v>
      </c>
      <c r="D16" s="36">
        <f>'[1]NR 2022'!G16</f>
        <v>26538</v>
      </c>
      <c r="E16" s="46">
        <f>'[1]NR 2022'!H16</f>
        <v>0</v>
      </c>
      <c r="F16" s="38">
        <f t="shared" si="0"/>
        <v>26538</v>
      </c>
      <c r="G16" s="36">
        <f>'[1]NR 2022'!J16</f>
        <v>26000</v>
      </c>
      <c r="H16" s="46">
        <f>'[1]NR 2022'!K16</f>
        <v>0</v>
      </c>
      <c r="I16" s="39">
        <f t="shared" si="1"/>
        <v>26000</v>
      </c>
      <c r="J16" s="47">
        <v>28654</v>
      </c>
      <c r="K16" s="48">
        <f>'[1]NR 2022'!Z16</f>
        <v>0</v>
      </c>
      <c r="L16" s="49">
        <f t="shared" si="2"/>
        <v>28654</v>
      </c>
      <c r="M16" s="50">
        <f>26804+824</f>
        <v>27628</v>
      </c>
      <c r="N16" s="46"/>
      <c r="O16" s="38">
        <f t="shared" si="3"/>
        <v>27628</v>
      </c>
      <c r="P16" s="51">
        <f>26230+825+695</f>
        <v>27750</v>
      </c>
      <c r="Q16" s="46"/>
      <c r="R16" s="38">
        <f t="shared" si="4"/>
        <v>27750</v>
      </c>
      <c r="S16" s="3"/>
    </row>
    <row r="17" spans="1:19" ht="15" x14ac:dyDescent="0.25">
      <c r="A17" s="1"/>
      <c r="B17" s="44" t="s">
        <v>21</v>
      </c>
      <c r="C17" s="52" t="s">
        <v>22</v>
      </c>
      <c r="D17" s="36">
        <f>'[1]NR 2022'!G17</f>
        <v>0</v>
      </c>
      <c r="E17" s="46">
        <f>'[1]NR 2022'!H17</f>
        <v>0</v>
      </c>
      <c r="F17" s="38">
        <f t="shared" si="0"/>
        <v>0</v>
      </c>
      <c r="G17" s="36">
        <f>'[1]NR 2022'!J17</f>
        <v>0</v>
      </c>
      <c r="H17" s="46">
        <f>'[1]NR 2022'!K17</f>
        <v>0</v>
      </c>
      <c r="I17" s="39">
        <f t="shared" si="1"/>
        <v>0</v>
      </c>
      <c r="J17" s="47">
        <f>'[1]NR 2022_upravený'!Y17</f>
        <v>0</v>
      </c>
      <c r="K17" s="48">
        <f>'[1]NR 2022'!Z17</f>
        <v>0</v>
      </c>
      <c r="L17" s="49">
        <f t="shared" si="2"/>
        <v>0</v>
      </c>
      <c r="M17" s="50"/>
      <c r="N17" s="53"/>
      <c r="O17" s="38">
        <f t="shared" si="3"/>
        <v>0</v>
      </c>
      <c r="P17" s="51"/>
      <c r="Q17" s="53"/>
      <c r="R17" s="38">
        <f t="shared" si="4"/>
        <v>0</v>
      </c>
      <c r="S17" s="3"/>
    </row>
    <row r="18" spans="1:19" ht="15" x14ac:dyDescent="0.25">
      <c r="A18" s="1"/>
      <c r="B18" s="44" t="s">
        <v>23</v>
      </c>
      <c r="C18" s="54" t="s">
        <v>24</v>
      </c>
      <c r="D18" s="36">
        <f>'[1]NR 2022'!G18</f>
        <v>1257.0999999999999</v>
      </c>
      <c r="E18" s="37">
        <f>'[1]NR 2022'!H18</f>
        <v>0</v>
      </c>
      <c r="F18" s="38">
        <f t="shared" si="0"/>
        <v>1257.0999999999999</v>
      </c>
      <c r="G18" s="36">
        <f>'[1]NR 2022'!J18</f>
        <v>0</v>
      </c>
      <c r="H18" s="37">
        <f>'[1]NR 2022'!K18</f>
        <v>1235</v>
      </c>
      <c r="I18" s="39">
        <f t="shared" si="1"/>
        <v>1235</v>
      </c>
      <c r="J18" s="47">
        <f>'[1]NR 2022_upravený'!Y18</f>
        <v>1300</v>
      </c>
      <c r="K18" s="48">
        <f>'[1]NR 2022'!Z18</f>
        <v>0</v>
      </c>
      <c r="L18" s="49">
        <f t="shared" si="2"/>
        <v>1300</v>
      </c>
      <c r="M18" s="50">
        <v>1300</v>
      </c>
      <c r="N18" s="37"/>
      <c r="O18" s="38">
        <f t="shared" si="3"/>
        <v>1300</v>
      </c>
      <c r="P18" s="51">
        <v>1300</v>
      </c>
      <c r="Q18" s="37"/>
      <c r="R18" s="38">
        <f t="shared" si="4"/>
        <v>1300</v>
      </c>
      <c r="S18" s="3"/>
    </row>
    <row r="19" spans="1:19" ht="15" x14ac:dyDescent="0.25">
      <c r="A19" s="1"/>
      <c r="B19" s="44" t="s">
        <v>25</v>
      </c>
      <c r="C19" s="55" t="s">
        <v>26</v>
      </c>
      <c r="D19" s="36">
        <f>'[1]NR 2022'!G19</f>
        <v>46</v>
      </c>
      <c r="E19" s="37">
        <f>'[1]NR 2022'!H19</f>
        <v>0</v>
      </c>
      <c r="F19" s="38">
        <f t="shared" si="0"/>
        <v>46</v>
      </c>
      <c r="G19" s="36">
        <f>'[1]NR 2022'!J19</f>
        <v>48</v>
      </c>
      <c r="H19" s="37">
        <f>'[1]NR 2022'!K19</f>
        <v>0</v>
      </c>
      <c r="I19" s="39">
        <f t="shared" si="1"/>
        <v>48</v>
      </c>
      <c r="J19" s="47">
        <f>'[1]NR 2022_upravený'!Y19</f>
        <v>46</v>
      </c>
      <c r="K19" s="48">
        <f>'[1]NR 2022'!Z19</f>
        <v>0</v>
      </c>
      <c r="L19" s="49">
        <f t="shared" si="2"/>
        <v>46</v>
      </c>
      <c r="M19" s="50">
        <v>46</v>
      </c>
      <c r="N19" s="37"/>
      <c r="O19" s="38">
        <f t="shared" si="3"/>
        <v>46</v>
      </c>
      <c r="P19" s="51">
        <v>46</v>
      </c>
      <c r="Q19" s="37"/>
      <c r="R19" s="38">
        <f t="shared" si="4"/>
        <v>46</v>
      </c>
      <c r="S19" s="3"/>
    </row>
    <row r="20" spans="1:19" ht="15" x14ac:dyDescent="0.25">
      <c r="A20" s="1"/>
      <c r="B20" s="44" t="s">
        <v>27</v>
      </c>
      <c r="C20" s="56" t="s">
        <v>28</v>
      </c>
      <c r="D20" s="36">
        <f>'[1]NR 2022'!G20</f>
        <v>0</v>
      </c>
      <c r="E20" s="37">
        <f>'[1]NR 2022'!H20</f>
        <v>0</v>
      </c>
      <c r="F20" s="38">
        <f t="shared" si="0"/>
        <v>0</v>
      </c>
      <c r="G20" s="36">
        <f>'[1]NR 2022'!J20</f>
        <v>0</v>
      </c>
      <c r="H20" s="37">
        <f>'[1]NR 2022'!K20</f>
        <v>0</v>
      </c>
      <c r="I20" s="39">
        <f t="shared" si="1"/>
        <v>0</v>
      </c>
      <c r="J20" s="47">
        <f>'[1]NR 2022_upravený'!Y20</f>
        <v>0</v>
      </c>
      <c r="K20" s="48">
        <f>'[1]NR 2022'!Z20</f>
        <v>0</v>
      </c>
      <c r="L20" s="49">
        <f t="shared" si="2"/>
        <v>0</v>
      </c>
      <c r="M20" s="50">
        <v>0</v>
      </c>
      <c r="N20" s="37"/>
      <c r="O20" s="38">
        <f t="shared" si="3"/>
        <v>0</v>
      </c>
      <c r="P20" s="51">
        <v>0</v>
      </c>
      <c r="Q20" s="37"/>
      <c r="R20" s="38">
        <f t="shared" si="4"/>
        <v>0</v>
      </c>
      <c r="S20" s="3"/>
    </row>
    <row r="21" spans="1:19" ht="15" x14ac:dyDescent="0.25">
      <c r="A21" s="1"/>
      <c r="B21" s="44" t="s">
        <v>29</v>
      </c>
      <c r="C21" s="56" t="s">
        <v>30</v>
      </c>
      <c r="D21" s="36">
        <f>'[1]NR 2022'!G21</f>
        <v>195.7</v>
      </c>
      <c r="E21" s="37">
        <f>'[1]NR 2022'!H21</f>
        <v>0</v>
      </c>
      <c r="F21" s="38">
        <f t="shared" si="0"/>
        <v>195.7</v>
      </c>
      <c r="G21" s="36">
        <f>'[1]NR 2022'!J21</f>
        <v>0</v>
      </c>
      <c r="H21" s="37">
        <f>'[1]NR 2022'!K21</f>
        <v>0</v>
      </c>
      <c r="I21" s="39">
        <f t="shared" si="1"/>
        <v>0</v>
      </c>
      <c r="J21" s="47">
        <f>'[1]NR 2022_upravený'!Y21</f>
        <v>175</v>
      </c>
      <c r="K21" s="48">
        <f>'[1]NR 2022'!Z21</f>
        <v>0</v>
      </c>
      <c r="L21" s="49">
        <f t="shared" si="2"/>
        <v>175</v>
      </c>
      <c r="M21" s="50">
        <v>175</v>
      </c>
      <c r="N21" s="57"/>
      <c r="O21" s="38">
        <f t="shared" si="3"/>
        <v>175</v>
      </c>
      <c r="P21" s="51">
        <v>175</v>
      </c>
      <c r="Q21" s="57"/>
      <c r="R21" s="38">
        <f t="shared" si="4"/>
        <v>175</v>
      </c>
      <c r="S21" s="3"/>
    </row>
    <row r="22" spans="1:19" ht="15" x14ac:dyDescent="0.25">
      <c r="A22" s="1"/>
      <c r="B22" s="44" t="s">
        <v>31</v>
      </c>
      <c r="C22" s="56" t="s">
        <v>32</v>
      </c>
      <c r="D22" s="36">
        <f>'[1]NR 2022'!G22</f>
        <v>0</v>
      </c>
      <c r="E22" s="37">
        <f>'[1]NR 2022'!H22</f>
        <v>0</v>
      </c>
      <c r="F22" s="38">
        <f t="shared" si="0"/>
        <v>0</v>
      </c>
      <c r="G22" s="36">
        <f>'[1]NR 2022'!J22</f>
        <v>0</v>
      </c>
      <c r="H22" s="37">
        <f>'[1]NR 2022'!K22</f>
        <v>0</v>
      </c>
      <c r="I22" s="39">
        <f t="shared" si="1"/>
        <v>0</v>
      </c>
      <c r="J22" s="47">
        <f>'[1]NR 2022_upravený'!Y22</f>
        <v>670</v>
      </c>
      <c r="K22" s="48">
        <f>'[1]NR 2022'!Z22</f>
        <v>0</v>
      </c>
      <c r="L22" s="49">
        <f t="shared" si="2"/>
        <v>670</v>
      </c>
      <c r="M22" s="50">
        <v>670</v>
      </c>
      <c r="N22" s="57"/>
      <c r="O22" s="38">
        <f t="shared" si="3"/>
        <v>670</v>
      </c>
      <c r="P22" s="51">
        <v>670</v>
      </c>
      <c r="Q22" s="57"/>
      <c r="R22" s="38">
        <f t="shared" si="4"/>
        <v>670</v>
      </c>
      <c r="S22" s="3"/>
    </row>
    <row r="23" spans="1:19" ht="15.75" thickBot="1" x14ac:dyDescent="0.3">
      <c r="A23" s="1"/>
      <c r="B23" s="58" t="s">
        <v>33</v>
      </c>
      <c r="C23" s="59" t="s">
        <v>34</v>
      </c>
      <c r="D23" s="36">
        <f>'[1]NR 2022'!G23</f>
        <v>0</v>
      </c>
      <c r="E23" s="37">
        <f>'[1]NR 2022'!H23</f>
        <v>0</v>
      </c>
      <c r="F23" s="60">
        <f t="shared" si="0"/>
        <v>0</v>
      </c>
      <c r="G23" s="36">
        <f>'[1]NR 2022'!J23</f>
        <v>0</v>
      </c>
      <c r="H23" s="37">
        <f>'[1]NR 2022'!K23</f>
        <v>0</v>
      </c>
      <c r="I23" s="61">
        <f t="shared" si="1"/>
        <v>0</v>
      </c>
      <c r="J23" s="47">
        <f>'[1]NR 2022_upravený'!Y23</f>
        <v>25</v>
      </c>
      <c r="K23" s="48">
        <f>'[1]NR 2022'!Z23</f>
        <v>0</v>
      </c>
      <c r="L23" s="49">
        <f t="shared" si="2"/>
        <v>25</v>
      </c>
      <c r="M23" s="62">
        <v>25</v>
      </c>
      <c r="N23" s="63"/>
      <c r="O23" s="60">
        <f t="shared" si="3"/>
        <v>25</v>
      </c>
      <c r="P23" s="64">
        <v>25</v>
      </c>
      <c r="Q23" s="63"/>
      <c r="R23" s="60">
        <f t="shared" si="4"/>
        <v>25</v>
      </c>
      <c r="S23" s="3"/>
    </row>
    <row r="24" spans="1:19" ht="15.75" thickBot="1" x14ac:dyDescent="0.3">
      <c r="A24" s="1"/>
      <c r="B24" s="65" t="s">
        <v>35</v>
      </c>
      <c r="C24" s="66" t="s">
        <v>36</v>
      </c>
      <c r="D24" s="67">
        <f t="shared" ref="D24:R24" si="5">SUM(D15:D21)</f>
        <v>30034.1</v>
      </c>
      <c r="E24" s="67">
        <f t="shared" si="5"/>
        <v>0</v>
      </c>
      <c r="F24" s="67">
        <f t="shared" si="5"/>
        <v>30034.1</v>
      </c>
      <c r="G24" s="67">
        <f t="shared" si="5"/>
        <v>26048</v>
      </c>
      <c r="H24" s="67">
        <f t="shared" si="5"/>
        <v>1235</v>
      </c>
      <c r="I24" s="68">
        <f t="shared" si="5"/>
        <v>27283</v>
      </c>
      <c r="J24" s="69">
        <f t="shared" si="5"/>
        <v>33199</v>
      </c>
      <c r="K24" s="69">
        <f t="shared" si="5"/>
        <v>0</v>
      </c>
      <c r="L24" s="69">
        <f t="shared" si="5"/>
        <v>33199</v>
      </c>
      <c r="M24" s="70">
        <f t="shared" si="5"/>
        <v>32173</v>
      </c>
      <c r="N24" s="67">
        <f t="shared" si="5"/>
        <v>0</v>
      </c>
      <c r="O24" s="67">
        <f t="shared" si="5"/>
        <v>32173</v>
      </c>
      <c r="P24" s="67">
        <f t="shared" si="5"/>
        <v>32295</v>
      </c>
      <c r="Q24" s="67">
        <f t="shared" si="5"/>
        <v>0</v>
      </c>
      <c r="R24" s="67">
        <f t="shared" si="5"/>
        <v>32295</v>
      </c>
      <c r="S24" s="3"/>
    </row>
    <row r="25" spans="1:19" ht="15.75" customHeight="1" thickBot="1" x14ac:dyDescent="0.3">
      <c r="A25" s="1"/>
      <c r="B25" s="71"/>
      <c r="C25" s="72" t="s">
        <v>37</v>
      </c>
      <c r="D25" s="73"/>
      <c r="E25" s="73"/>
      <c r="F25" s="73"/>
      <c r="G25" s="74"/>
      <c r="H25" s="74"/>
      <c r="I25" s="74"/>
      <c r="J25" s="75"/>
      <c r="K25" s="75"/>
      <c r="L25" s="75"/>
      <c r="M25" s="73"/>
      <c r="N25" s="73"/>
      <c r="O25" s="73"/>
      <c r="P25" s="73"/>
      <c r="Q25" s="73"/>
      <c r="R25" s="73"/>
      <c r="S25" s="3"/>
    </row>
    <row r="26" spans="1:19" ht="15" customHeight="1" thickBot="1" x14ac:dyDescent="0.3">
      <c r="A26" s="1"/>
      <c r="B26" s="26" t="s">
        <v>4</v>
      </c>
      <c r="C26" s="27" t="s">
        <v>5</v>
      </c>
      <c r="D26" s="28" t="s">
        <v>38</v>
      </c>
      <c r="E26" s="76" t="s">
        <v>39</v>
      </c>
      <c r="F26" s="77" t="s">
        <v>40</v>
      </c>
      <c r="G26" s="31" t="s">
        <v>38</v>
      </c>
      <c r="H26" s="76" t="s">
        <v>39</v>
      </c>
      <c r="I26" s="78" t="s">
        <v>40</v>
      </c>
      <c r="J26" s="28" t="s">
        <v>38</v>
      </c>
      <c r="K26" s="76" t="s">
        <v>39</v>
      </c>
      <c r="L26" s="77" t="s">
        <v>40</v>
      </c>
      <c r="M26" s="33" t="s">
        <v>38</v>
      </c>
      <c r="N26" s="76" t="s">
        <v>39</v>
      </c>
      <c r="O26" s="77" t="s">
        <v>40</v>
      </c>
      <c r="P26" s="31" t="s">
        <v>38</v>
      </c>
      <c r="Q26" s="76" t="s">
        <v>39</v>
      </c>
      <c r="R26" s="77" t="s">
        <v>40</v>
      </c>
      <c r="S26" s="3"/>
    </row>
    <row r="27" spans="1:19" ht="15.75" thickBot="1" x14ac:dyDescent="0.3">
      <c r="A27" s="1"/>
      <c r="B27" s="26"/>
      <c r="C27" s="27"/>
      <c r="D27" s="28"/>
      <c r="E27" s="76"/>
      <c r="F27" s="77"/>
      <c r="G27" s="31"/>
      <c r="H27" s="76"/>
      <c r="I27" s="78"/>
      <c r="J27" s="28"/>
      <c r="K27" s="76"/>
      <c r="L27" s="77"/>
      <c r="M27" s="33"/>
      <c r="N27" s="76"/>
      <c r="O27" s="77"/>
      <c r="P27" s="31"/>
      <c r="Q27" s="76"/>
      <c r="R27" s="77"/>
      <c r="S27" s="3"/>
    </row>
    <row r="28" spans="1:19" ht="15" x14ac:dyDescent="0.25">
      <c r="A28" s="1"/>
      <c r="B28" s="34" t="s">
        <v>41</v>
      </c>
      <c r="C28" s="35" t="s">
        <v>42</v>
      </c>
      <c r="D28" s="36">
        <f>'[1]NR 2022'!G28</f>
        <v>2665.8</v>
      </c>
      <c r="E28" s="37">
        <f>'[1]NR 2022'!H28</f>
        <v>0</v>
      </c>
      <c r="F28" s="38">
        <f t="shared" ref="F28:F38" si="6">D28+E28</f>
        <v>2665.8</v>
      </c>
      <c r="G28" s="36">
        <f>'[1]NR 2022'!M28</f>
        <v>1500</v>
      </c>
      <c r="H28" s="37">
        <f>'[1]NR 2022'!N28</f>
        <v>0</v>
      </c>
      <c r="I28" s="39">
        <f t="shared" ref="I28:I38" si="7">G28+H28</f>
        <v>1500</v>
      </c>
      <c r="J28" s="40">
        <f>'[1]NR 2022_upravený'!Y28</f>
        <v>2000</v>
      </c>
      <c r="K28" s="41">
        <f>'[1]NR 2022'!Z28</f>
        <v>0</v>
      </c>
      <c r="L28" s="42">
        <f t="shared" ref="L28:L38" si="8">J28+K28</f>
        <v>2000</v>
      </c>
      <c r="M28" s="79">
        <v>1500</v>
      </c>
      <c r="N28" s="79"/>
      <c r="O28" s="38">
        <f t="shared" ref="O28:O38" si="9">M28+N28</f>
        <v>1500</v>
      </c>
      <c r="P28" s="79">
        <v>1500</v>
      </c>
      <c r="Q28" s="79"/>
      <c r="R28" s="38">
        <f t="shared" ref="R28:R38" si="10">P28+Q28</f>
        <v>1500</v>
      </c>
      <c r="S28" s="3"/>
    </row>
    <row r="29" spans="1:19" ht="15" x14ac:dyDescent="0.25">
      <c r="A29" s="1"/>
      <c r="B29" s="44" t="s">
        <v>43</v>
      </c>
      <c r="C29" s="56" t="s">
        <v>44</v>
      </c>
      <c r="D29" s="36">
        <f>'[1]NR 2022'!G29</f>
        <v>3024.6</v>
      </c>
      <c r="E29" s="46">
        <f>'[1]NR 2022'!H29</f>
        <v>0</v>
      </c>
      <c r="F29" s="38">
        <f t="shared" si="6"/>
        <v>3024.6</v>
      </c>
      <c r="G29" s="36">
        <f>'[1]NR 2022'!M29</f>
        <v>3097</v>
      </c>
      <c r="H29" s="46">
        <v>367</v>
      </c>
      <c r="I29" s="39">
        <f t="shared" si="7"/>
        <v>3464</v>
      </c>
      <c r="J29" s="40">
        <f>'[1]NR 2022_upravený'!Y29</f>
        <v>3157</v>
      </c>
      <c r="K29" s="80">
        <f>'[1]NR 2022'!Z29</f>
        <v>0</v>
      </c>
      <c r="L29" s="49">
        <f t="shared" si="8"/>
        <v>3157</v>
      </c>
      <c r="M29" s="81">
        <v>3252</v>
      </c>
      <c r="N29" s="82"/>
      <c r="O29" s="38">
        <f t="shared" si="9"/>
        <v>3252</v>
      </c>
      <c r="P29" s="81">
        <v>3252</v>
      </c>
      <c r="Q29" s="82"/>
      <c r="R29" s="38">
        <f t="shared" si="10"/>
        <v>3252</v>
      </c>
      <c r="S29" s="3"/>
    </row>
    <row r="30" spans="1:19" ht="15" x14ac:dyDescent="0.25">
      <c r="A30" s="1"/>
      <c r="B30" s="44" t="s">
        <v>45</v>
      </c>
      <c r="C30" s="56" t="s">
        <v>46</v>
      </c>
      <c r="D30" s="36">
        <f>'[1]NR 2022'!G30</f>
        <v>1400.4</v>
      </c>
      <c r="E30" s="46">
        <f>'[1]NR 2022'!H30</f>
        <v>0</v>
      </c>
      <c r="F30" s="38">
        <f t="shared" si="6"/>
        <v>1400.4</v>
      </c>
      <c r="G30" s="36">
        <f>'[1]NR 2022'!M30</f>
        <v>1895</v>
      </c>
      <c r="H30" s="46">
        <v>5</v>
      </c>
      <c r="I30" s="39">
        <f t="shared" si="7"/>
        <v>1900</v>
      </c>
      <c r="J30" s="40">
        <v>2703</v>
      </c>
      <c r="K30" s="80">
        <f>'[1]NR 2022'!Z30</f>
        <v>0</v>
      </c>
      <c r="L30" s="49">
        <f t="shared" si="8"/>
        <v>2703</v>
      </c>
      <c r="M30" s="81">
        <v>1715</v>
      </c>
      <c r="N30" s="82"/>
      <c r="O30" s="38">
        <f t="shared" si="9"/>
        <v>1715</v>
      </c>
      <c r="P30" s="81">
        <v>1715</v>
      </c>
      <c r="Q30" s="82"/>
      <c r="R30" s="38">
        <f t="shared" si="10"/>
        <v>1715</v>
      </c>
      <c r="S30" s="3"/>
    </row>
    <row r="31" spans="1:19" ht="15" x14ac:dyDescent="0.25">
      <c r="A31" s="1"/>
      <c r="B31" s="44" t="s">
        <v>47</v>
      </c>
      <c r="C31" s="56" t="s">
        <v>48</v>
      </c>
      <c r="D31" s="36">
        <f>'[1]NR 2022'!G31</f>
        <v>1974.2000000000003</v>
      </c>
      <c r="E31" s="37">
        <f>'[1]NR 2022'!H31</f>
        <v>0</v>
      </c>
      <c r="F31" s="38">
        <f t="shared" si="6"/>
        <v>1974.2000000000003</v>
      </c>
      <c r="G31" s="36">
        <f>'[1]NR 2022'!M31</f>
        <v>2562</v>
      </c>
      <c r="H31" s="37">
        <v>49</v>
      </c>
      <c r="I31" s="39">
        <f t="shared" si="7"/>
        <v>2611</v>
      </c>
      <c r="J31" s="40">
        <f>'[1]NR 2022_upravený'!Y31</f>
        <v>2541</v>
      </c>
      <c r="K31" s="48">
        <f>'[1]NR 2022'!Z31</f>
        <v>0</v>
      </c>
      <c r="L31" s="49">
        <f t="shared" si="8"/>
        <v>2541</v>
      </c>
      <c r="M31" s="81">
        <v>2561</v>
      </c>
      <c r="N31" s="81"/>
      <c r="O31" s="38">
        <f t="shared" si="9"/>
        <v>2561</v>
      </c>
      <c r="P31" s="81">
        <v>2561</v>
      </c>
      <c r="Q31" s="81"/>
      <c r="R31" s="38">
        <f t="shared" si="10"/>
        <v>2561</v>
      </c>
      <c r="S31" s="3"/>
    </row>
    <row r="32" spans="1:19" ht="15" x14ac:dyDescent="0.25">
      <c r="A32" s="1"/>
      <c r="B32" s="44" t="s">
        <v>49</v>
      </c>
      <c r="C32" s="56" t="s">
        <v>50</v>
      </c>
      <c r="D32" s="36">
        <f>'[1]NR 2022'!G32</f>
        <v>13495.6</v>
      </c>
      <c r="E32" s="37">
        <f>'[1]NR 2022'!H32</f>
        <v>0</v>
      </c>
      <c r="F32" s="38">
        <f t="shared" si="6"/>
        <v>13495.6</v>
      </c>
      <c r="G32" s="36">
        <f>'[1]NR 2022'!M32</f>
        <v>14903</v>
      </c>
      <c r="H32" s="37">
        <v>598</v>
      </c>
      <c r="I32" s="39">
        <f t="shared" si="7"/>
        <v>15501</v>
      </c>
      <c r="J32" s="40">
        <f>'[1]NR 2022_upravený'!Y32</f>
        <v>15683</v>
      </c>
      <c r="K32" s="48">
        <f>'[1]NR 2022'!Z32</f>
        <v>0</v>
      </c>
      <c r="L32" s="49">
        <f t="shared" si="8"/>
        <v>15683</v>
      </c>
      <c r="M32" s="81">
        <v>15953</v>
      </c>
      <c r="N32" s="81"/>
      <c r="O32" s="38">
        <f t="shared" si="9"/>
        <v>15953</v>
      </c>
      <c r="P32" s="81">
        <v>16028</v>
      </c>
      <c r="Q32" s="81"/>
      <c r="R32" s="38">
        <f t="shared" si="10"/>
        <v>16028</v>
      </c>
      <c r="S32" s="3"/>
    </row>
    <row r="33" spans="1:19" ht="15" x14ac:dyDescent="0.25">
      <c r="A33" s="1"/>
      <c r="B33" s="44" t="s">
        <v>51</v>
      </c>
      <c r="C33" s="55" t="s">
        <v>52</v>
      </c>
      <c r="D33" s="36">
        <f>'[1]NR 2022'!G33</f>
        <v>12825.5</v>
      </c>
      <c r="E33" s="37">
        <f>'[1]NR 2022'!H33</f>
        <v>0</v>
      </c>
      <c r="F33" s="38">
        <f t="shared" si="6"/>
        <v>12825.5</v>
      </c>
      <c r="G33" s="36">
        <f>'[1]NR 2022'!M33</f>
        <v>13698</v>
      </c>
      <c r="H33" s="37">
        <v>548</v>
      </c>
      <c r="I33" s="39">
        <f t="shared" si="7"/>
        <v>14246</v>
      </c>
      <c r="J33" s="40">
        <f>'[1]NR 2022_upravený'!Y33</f>
        <v>14478</v>
      </c>
      <c r="K33" s="48">
        <f>'[1]NR 2022'!Z33</f>
        <v>0</v>
      </c>
      <c r="L33" s="49">
        <f t="shared" si="8"/>
        <v>14478</v>
      </c>
      <c r="M33" s="81">
        <v>14703</v>
      </c>
      <c r="N33" s="81"/>
      <c r="O33" s="38">
        <f t="shared" si="9"/>
        <v>14703</v>
      </c>
      <c r="P33" s="81">
        <f>13998+200+580</f>
        <v>14778</v>
      </c>
      <c r="Q33" s="81"/>
      <c r="R33" s="38">
        <f t="shared" si="10"/>
        <v>14778</v>
      </c>
      <c r="S33" s="3"/>
    </row>
    <row r="34" spans="1:19" ht="15" x14ac:dyDescent="0.25">
      <c r="A34" s="1"/>
      <c r="B34" s="44" t="s">
        <v>53</v>
      </c>
      <c r="C34" s="83" t="s">
        <v>54</v>
      </c>
      <c r="D34" s="36">
        <f>'[1]NR 2022'!G34</f>
        <v>670.1</v>
      </c>
      <c r="E34" s="37">
        <f>'[1]NR 2022'!H34</f>
        <v>0</v>
      </c>
      <c r="F34" s="38">
        <f t="shared" si="6"/>
        <v>670.1</v>
      </c>
      <c r="G34" s="36">
        <f>'[1]NR 2022'!M34</f>
        <v>1205</v>
      </c>
      <c r="H34" s="37">
        <v>50</v>
      </c>
      <c r="I34" s="39">
        <f t="shared" si="7"/>
        <v>1255</v>
      </c>
      <c r="J34" s="40">
        <f>'[1]NR 2022_upravený'!Y34</f>
        <v>1205</v>
      </c>
      <c r="K34" s="48">
        <f>'[1]NR 2022'!Z34</f>
        <v>0</v>
      </c>
      <c r="L34" s="49">
        <f t="shared" si="8"/>
        <v>1205</v>
      </c>
      <c r="M34" s="81">
        <v>1250</v>
      </c>
      <c r="N34" s="81"/>
      <c r="O34" s="38">
        <f t="shared" si="9"/>
        <v>1250</v>
      </c>
      <c r="P34" s="81">
        <v>1250</v>
      </c>
      <c r="Q34" s="81"/>
      <c r="R34" s="38">
        <f t="shared" si="10"/>
        <v>1250</v>
      </c>
      <c r="S34" s="3"/>
    </row>
    <row r="35" spans="1:19" ht="15" x14ac:dyDescent="0.25">
      <c r="A35" s="1"/>
      <c r="B35" s="44" t="s">
        <v>55</v>
      </c>
      <c r="C35" s="56" t="s">
        <v>56</v>
      </c>
      <c r="D35" s="36">
        <f>'[1]NR 2022'!G35</f>
        <v>4357.7</v>
      </c>
      <c r="E35" s="37">
        <f>'[1]NR 2022'!H35</f>
        <v>0</v>
      </c>
      <c r="F35" s="38">
        <f t="shared" si="6"/>
        <v>4357.7</v>
      </c>
      <c r="G35" s="36">
        <f>'[1]NR 2022'!M35</f>
        <v>4671</v>
      </c>
      <c r="H35" s="37">
        <v>190</v>
      </c>
      <c r="I35" s="39">
        <f t="shared" si="7"/>
        <v>4861</v>
      </c>
      <c r="J35" s="40">
        <f>'[1]NR 2022_upravený'!Y35</f>
        <v>4933</v>
      </c>
      <c r="K35" s="48">
        <f>'[1]NR 2022'!Z35</f>
        <v>0</v>
      </c>
      <c r="L35" s="49">
        <f t="shared" si="8"/>
        <v>4933</v>
      </c>
      <c r="M35" s="81">
        <v>5011</v>
      </c>
      <c r="N35" s="81"/>
      <c r="O35" s="38">
        <f t="shared" si="9"/>
        <v>5011</v>
      </c>
      <c r="P35" s="81">
        <f>4805+231</f>
        <v>5036</v>
      </c>
      <c r="Q35" s="81"/>
      <c r="R35" s="38">
        <f t="shared" si="10"/>
        <v>5036</v>
      </c>
      <c r="S35" s="3"/>
    </row>
    <row r="36" spans="1:19" ht="15" x14ac:dyDescent="0.25">
      <c r="A36" s="1"/>
      <c r="B36" s="44" t="s">
        <v>57</v>
      </c>
      <c r="C36" s="56" t="s">
        <v>58</v>
      </c>
      <c r="D36" s="36">
        <f>'[1]NR 2022'!G36</f>
        <v>27.4</v>
      </c>
      <c r="E36" s="37">
        <f>'[1]NR 2022'!H36</f>
        <v>0</v>
      </c>
      <c r="F36" s="38">
        <f t="shared" si="6"/>
        <v>27.4</v>
      </c>
      <c r="G36" s="36">
        <f>'[1]NR 2022'!M36</f>
        <v>20</v>
      </c>
      <c r="H36" s="37">
        <f>'[1]NR 2022'!N36</f>
        <v>0</v>
      </c>
      <c r="I36" s="39">
        <f t="shared" si="7"/>
        <v>20</v>
      </c>
      <c r="J36" s="40">
        <f>'[1]NR 2022_upravený'!Y36</f>
        <v>20</v>
      </c>
      <c r="K36" s="48">
        <f>'[1]NR 2022'!Z36</f>
        <v>0</v>
      </c>
      <c r="L36" s="49">
        <f t="shared" si="8"/>
        <v>20</v>
      </c>
      <c r="M36" s="81">
        <v>20</v>
      </c>
      <c r="N36" s="81"/>
      <c r="O36" s="38">
        <f t="shared" si="9"/>
        <v>20</v>
      </c>
      <c r="P36" s="81">
        <v>20</v>
      </c>
      <c r="Q36" s="81"/>
      <c r="R36" s="38">
        <f t="shared" si="10"/>
        <v>20</v>
      </c>
      <c r="S36" s="3"/>
    </row>
    <row r="37" spans="1:19" ht="15" x14ac:dyDescent="0.25">
      <c r="A37" s="1"/>
      <c r="B37" s="44" t="s">
        <v>59</v>
      </c>
      <c r="C37" s="56" t="s">
        <v>60</v>
      </c>
      <c r="D37" s="36">
        <f>'[1]NR 2022'!G37</f>
        <v>525.70000000000005</v>
      </c>
      <c r="E37" s="37">
        <f>'[1]NR 2022'!H37</f>
        <v>0</v>
      </c>
      <c r="F37" s="38">
        <f t="shared" si="6"/>
        <v>525.70000000000005</v>
      </c>
      <c r="G37" s="36">
        <f>'[1]NR 2022'!M37</f>
        <v>515</v>
      </c>
      <c r="H37" s="37">
        <f>'[1]NR 2022'!N37</f>
        <v>0</v>
      </c>
      <c r="I37" s="39">
        <f t="shared" si="7"/>
        <v>515</v>
      </c>
      <c r="J37" s="40">
        <f>'[1]NR 2022_upravený'!Y37</f>
        <v>545</v>
      </c>
      <c r="K37" s="48">
        <f>'[1]NR 2022'!Z37</f>
        <v>0</v>
      </c>
      <c r="L37" s="49">
        <f t="shared" si="8"/>
        <v>545</v>
      </c>
      <c r="M37" s="81">
        <v>540</v>
      </c>
      <c r="N37" s="81"/>
      <c r="O37" s="38">
        <f t="shared" si="9"/>
        <v>540</v>
      </c>
      <c r="P37" s="81">
        <v>560</v>
      </c>
      <c r="Q37" s="81"/>
      <c r="R37" s="38">
        <f t="shared" si="10"/>
        <v>560</v>
      </c>
      <c r="S37" s="3"/>
    </row>
    <row r="38" spans="1:19" ht="15.75" thickBot="1" x14ac:dyDescent="0.3">
      <c r="A38" s="1"/>
      <c r="B38" s="84" t="s">
        <v>61</v>
      </c>
      <c r="C38" s="85" t="s">
        <v>62</v>
      </c>
      <c r="D38" s="36">
        <f>'[1]NR 2022'!G38</f>
        <v>1063.2</v>
      </c>
      <c r="E38" s="37">
        <f>'[1]NR 2022'!H38</f>
        <v>0</v>
      </c>
      <c r="F38" s="60">
        <f t="shared" si="6"/>
        <v>1063.2</v>
      </c>
      <c r="G38" s="36">
        <f>'[1]NR 2022'!M38</f>
        <v>1589</v>
      </c>
      <c r="H38" s="37">
        <v>26</v>
      </c>
      <c r="I38" s="61">
        <f t="shared" si="7"/>
        <v>1615</v>
      </c>
      <c r="J38" s="40">
        <f>'[1]NR 2022_upravený'!Y38</f>
        <v>1617</v>
      </c>
      <c r="K38" s="48">
        <f>'[1]NR 2022'!Z38</f>
        <v>0</v>
      </c>
      <c r="L38" s="49">
        <f t="shared" si="8"/>
        <v>1617</v>
      </c>
      <c r="M38" s="86">
        <f>1608+13</f>
        <v>1621</v>
      </c>
      <c r="N38" s="86"/>
      <c r="O38" s="60">
        <f t="shared" si="9"/>
        <v>1621</v>
      </c>
      <c r="P38" s="86">
        <f>1609+14</f>
        <v>1623</v>
      </c>
      <c r="Q38" s="86"/>
      <c r="R38" s="60">
        <f t="shared" si="10"/>
        <v>1623</v>
      </c>
      <c r="S38" s="3"/>
    </row>
    <row r="39" spans="1:19" ht="15.75" thickBot="1" x14ac:dyDescent="0.3">
      <c r="A39" s="1"/>
      <c r="B39" s="65" t="s">
        <v>63</v>
      </c>
      <c r="C39" s="87" t="s">
        <v>64</v>
      </c>
      <c r="D39" s="88">
        <f>SUM(D28:D32)+SUM(D35:D38)</f>
        <v>28534.6</v>
      </c>
      <c r="E39" s="88">
        <f>SUM(E28:E32)+SUM(E35:E38)</f>
        <v>0</v>
      </c>
      <c r="F39" s="89">
        <f>SUM(F35:F38)+SUM(F28:F32)</f>
        <v>28534.6</v>
      </c>
      <c r="G39" s="88">
        <f>SUM(G28:G32)+SUM(G35:G38)</f>
        <v>30752</v>
      </c>
      <c r="H39" s="88">
        <f>SUM(H28:H32)+SUM(H35:H38)</f>
        <v>1235</v>
      </c>
      <c r="I39" s="90">
        <f>SUM(I35:I38)+SUM(I28:I32)</f>
        <v>31987</v>
      </c>
      <c r="J39" s="91">
        <f>SUM(J28:J32)+SUM(J35:J38)</f>
        <v>33199</v>
      </c>
      <c r="K39" s="92">
        <f>SUM(K28:K32)+SUM(K35:K38)</f>
        <v>0</v>
      </c>
      <c r="L39" s="91">
        <f>SUM(L35:L38)+SUM(L28:L32)</f>
        <v>33199</v>
      </c>
      <c r="M39" s="88">
        <f>SUM(M28:M32)+SUM(M35:M38)</f>
        <v>32173</v>
      </c>
      <c r="N39" s="88">
        <f>SUM(N28:N32)+SUM(N35:N38)</f>
        <v>0</v>
      </c>
      <c r="O39" s="89">
        <f>SUM(O35:O38)+SUM(O28:O32)</f>
        <v>32173</v>
      </c>
      <c r="P39" s="88">
        <f>SUM(P28:P32)+SUM(P35:P38)</f>
        <v>32295</v>
      </c>
      <c r="Q39" s="88">
        <f>SUM(Q28:Q32)+SUM(Q35:Q38)</f>
        <v>0</v>
      </c>
      <c r="R39" s="89">
        <f>SUM(R35:R38)+SUM(R28:R32)</f>
        <v>32295</v>
      </c>
      <c r="S39" s="3"/>
    </row>
    <row r="40" spans="1:19" ht="19.5" thickBot="1" x14ac:dyDescent="0.35">
      <c r="A40" s="1"/>
      <c r="B40" s="93" t="s">
        <v>65</v>
      </c>
      <c r="C40" s="94" t="s">
        <v>66</v>
      </c>
      <c r="D40" s="95">
        <f t="shared" ref="D40:R40" si="11">D24-D39</f>
        <v>1499.5</v>
      </c>
      <c r="E40" s="95">
        <f t="shared" si="11"/>
        <v>0</v>
      </c>
      <c r="F40" s="96">
        <f t="shared" si="11"/>
        <v>1499.5</v>
      </c>
      <c r="G40" s="95">
        <f t="shared" si="11"/>
        <v>-4704</v>
      </c>
      <c r="H40" s="95">
        <f t="shared" si="11"/>
        <v>0</v>
      </c>
      <c r="I40" s="97">
        <f t="shared" si="11"/>
        <v>-4704</v>
      </c>
      <c r="J40" s="95">
        <f t="shared" si="11"/>
        <v>0</v>
      </c>
      <c r="K40" s="95">
        <f t="shared" si="11"/>
        <v>0</v>
      </c>
      <c r="L40" s="96">
        <f t="shared" si="11"/>
        <v>0</v>
      </c>
      <c r="M40" s="98">
        <f t="shared" si="11"/>
        <v>0</v>
      </c>
      <c r="N40" s="95">
        <f t="shared" si="11"/>
        <v>0</v>
      </c>
      <c r="O40" s="96">
        <f t="shared" si="11"/>
        <v>0</v>
      </c>
      <c r="P40" s="95">
        <f t="shared" si="11"/>
        <v>0</v>
      </c>
      <c r="Q40" s="95">
        <f t="shared" si="11"/>
        <v>0</v>
      </c>
      <c r="R40" s="96">
        <f t="shared" si="11"/>
        <v>0</v>
      </c>
      <c r="S40" s="3"/>
    </row>
    <row r="41" spans="1:19" ht="15.75" thickBot="1" x14ac:dyDescent="0.3">
      <c r="A41" s="1"/>
      <c r="B41" s="99" t="s">
        <v>67</v>
      </c>
      <c r="C41" s="100" t="s">
        <v>68</v>
      </c>
      <c r="D41" s="101"/>
      <c r="E41" s="102"/>
      <c r="F41" s="103">
        <f>F40-D16</f>
        <v>-25038.5</v>
      </c>
      <c r="G41" s="101"/>
      <c r="H41" s="104"/>
      <c r="I41" s="105">
        <f>I40-G16</f>
        <v>-30704</v>
      </c>
      <c r="J41" s="106"/>
      <c r="K41" s="104"/>
      <c r="L41" s="103">
        <f>L40-J16</f>
        <v>-28654</v>
      </c>
      <c r="M41" s="107"/>
      <c r="N41" s="104"/>
      <c r="O41" s="103">
        <f>O40-M16</f>
        <v>-27628</v>
      </c>
      <c r="P41" s="101"/>
      <c r="Q41" s="104"/>
      <c r="R41" s="103">
        <f>R40-P16</f>
        <v>-27750</v>
      </c>
      <c r="S41" s="3"/>
    </row>
    <row r="42" spans="1:19" s="113" customFormat="1" ht="8.25" customHeight="1" thickBot="1" x14ac:dyDescent="0.3">
      <c r="A42" s="108"/>
      <c r="B42" s="109"/>
      <c r="C42" s="110"/>
      <c r="D42" s="108"/>
      <c r="E42" s="111"/>
      <c r="F42" s="111"/>
      <c r="G42" s="108"/>
      <c r="H42" s="111"/>
      <c r="I42" s="111"/>
      <c r="J42" s="111"/>
      <c r="K42" s="111"/>
      <c r="L42" s="112"/>
      <c r="M42" s="112"/>
      <c r="N42" s="112"/>
      <c r="O42" s="112"/>
      <c r="P42" s="112"/>
      <c r="Q42" s="112"/>
      <c r="R42" s="112"/>
      <c r="S42" s="112"/>
    </row>
    <row r="43" spans="1:19" s="113" customFormat="1" ht="15.75" customHeight="1" thickBot="1" x14ac:dyDescent="0.3">
      <c r="A43" s="108"/>
      <c r="B43" s="114"/>
      <c r="C43" s="115" t="s">
        <v>69</v>
      </c>
      <c r="D43" s="116" t="s">
        <v>70</v>
      </c>
      <c r="E43" s="111"/>
      <c r="F43" s="117"/>
      <c r="G43" s="116" t="s">
        <v>71</v>
      </c>
      <c r="H43" s="111"/>
      <c r="I43" s="111"/>
      <c r="J43" s="116" t="s">
        <v>72</v>
      </c>
      <c r="K43" s="111"/>
      <c r="L43" s="111"/>
      <c r="M43" s="116" t="s">
        <v>73</v>
      </c>
      <c r="N43" s="112"/>
      <c r="O43" s="112"/>
      <c r="P43" s="116" t="s">
        <v>73</v>
      </c>
      <c r="Q43" s="112"/>
      <c r="R43" s="112"/>
      <c r="S43" s="112"/>
    </row>
    <row r="44" spans="1:19" ht="15.75" thickBot="1" x14ac:dyDescent="0.3">
      <c r="A44" s="1"/>
      <c r="B44" s="114"/>
      <c r="C44" s="115"/>
      <c r="D44" s="118"/>
      <c r="E44" s="111"/>
      <c r="F44" s="117"/>
      <c r="G44" s="118"/>
      <c r="H44" s="119"/>
      <c r="I44" s="119"/>
      <c r="J44" s="118"/>
      <c r="K44" s="119"/>
      <c r="L44" s="119"/>
      <c r="M44" s="118"/>
      <c r="N44" s="3"/>
      <c r="O44" s="3"/>
      <c r="P44" s="118"/>
      <c r="Q44" s="3"/>
      <c r="R44" s="3"/>
      <c r="S44" s="3"/>
    </row>
    <row r="45" spans="1:19" s="113" customFormat="1" ht="8.25" customHeight="1" thickBot="1" x14ac:dyDescent="0.3">
      <c r="A45" s="108"/>
      <c r="B45" s="114"/>
      <c r="C45" s="110"/>
      <c r="D45" s="111"/>
      <c r="E45" s="111"/>
      <c r="F45" s="117"/>
      <c r="G45" s="111"/>
      <c r="H45" s="111"/>
      <c r="I45" s="117"/>
      <c r="J45" s="117"/>
      <c r="K45" s="117"/>
      <c r="L45" s="112"/>
      <c r="M45" s="112"/>
      <c r="N45" s="112"/>
      <c r="O45" s="112"/>
      <c r="P45" s="112"/>
      <c r="Q45" s="112"/>
      <c r="R45" s="112"/>
      <c r="S45" s="112"/>
    </row>
    <row r="46" spans="1:19" s="113" customFormat="1" ht="37.5" customHeight="1" thickBot="1" x14ac:dyDescent="0.3">
      <c r="A46" s="108"/>
      <c r="B46" s="114"/>
      <c r="C46" s="115" t="s">
        <v>74</v>
      </c>
      <c r="D46" s="120" t="s">
        <v>75</v>
      </c>
      <c r="E46" s="121" t="s">
        <v>76</v>
      </c>
      <c r="F46" s="117"/>
      <c r="G46" s="120" t="s">
        <v>75</v>
      </c>
      <c r="H46" s="121" t="s">
        <v>76</v>
      </c>
      <c r="I46" s="112"/>
      <c r="J46" s="120" t="s">
        <v>75</v>
      </c>
      <c r="K46" s="121" t="s">
        <v>76</v>
      </c>
      <c r="L46" s="122"/>
      <c r="M46" s="120" t="s">
        <v>75</v>
      </c>
      <c r="N46" s="121" t="s">
        <v>76</v>
      </c>
      <c r="O46" s="112"/>
      <c r="P46" s="120" t="s">
        <v>75</v>
      </c>
      <c r="Q46" s="121" t="s">
        <v>76</v>
      </c>
      <c r="R46" s="112"/>
      <c r="S46" s="112"/>
    </row>
    <row r="47" spans="1:19" ht="15.75" thickBot="1" x14ac:dyDescent="0.3">
      <c r="A47" s="1"/>
      <c r="B47" s="123"/>
      <c r="C47" s="115"/>
      <c r="D47" s="124">
        <v>0</v>
      </c>
      <c r="E47" s="125">
        <v>0</v>
      </c>
      <c r="F47" s="117"/>
      <c r="G47" s="124">
        <v>0</v>
      </c>
      <c r="H47" s="125">
        <v>0</v>
      </c>
      <c r="I47" s="3"/>
      <c r="J47" s="124">
        <v>0</v>
      </c>
      <c r="K47" s="125">
        <v>0</v>
      </c>
      <c r="L47" s="119"/>
      <c r="M47" s="124">
        <v>0</v>
      </c>
      <c r="N47" s="125">
        <v>0</v>
      </c>
      <c r="O47" s="3"/>
      <c r="P47" s="124">
        <v>0</v>
      </c>
      <c r="Q47" s="125">
        <v>0</v>
      </c>
      <c r="R47" s="3"/>
      <c r="S47" s="3"/>
    </row>
    <row r="48" spans="1:19" ht="15" x14ac:dyDescent="0.25">
      <c r="A48" s="1"/>
      <c r="B48" s="123"/>
      <c r="C48" s="110"/>
      <c r="D48" s="111"/>
      <c r="E48" s="111"/>
      <c r="F48" s="117"/>
      <c r="G48" s="111"/>
      <c r="H48" s="111"/>
      <c r="I48" s="117"/>
      <c r="J48" s="117"/>
      <c r="K48" s="117"/>
      <c r="L48" s="112"/>
      <c r="M48" s="3"/>
      <c r="N48" s="112"/>
      <c r="O48" s="112"/>
      <c r="P48" s="3"/>
      <c r="Q48" s="3"/>
      <c r="R48" s="3"/>
      <c r="S48" s="3"/>
    </row>
    <row r="49" spans="1:19" ht="15" x14ac:dyDescent="0.25">
      <c r="A49" s="1"/>
      <c r="B49" s="123"/>
      <c r="C49" s="126" t="s">
        <v>77</v>
      </c>
      <c r="D49" s="127" t="s">
        <v>78</v>
      </c>
      <c r="E49" s="111"/>
      <c r="F49" s="3"/>
      <c r="G49" s="127" t="s">
        <v>79</v>
      </c>
      <c r="H49" s="3"/>
      <c r="I49" s="3"/>
      <c r="J49" s="127" t="s">
        <v>80</v>
      </c>
      <c r="K49" s="3"/>
      <c r="L49" s="128"/>
      <c r="M49" s="127" t="s">
        <v>81</v>
      </c>
      <c r="N49" s="128"/>
      <c r="O49" s="128"/>
      <c r="P49" s="127" t="s">
        <v>82</v>
      </c>
      <c r="Q49" s="3"/>
      <c r="R49" s="3"/>
      <c r="S49" s="3"/>
    </row>
    <row r="50" spans="1:19" ht="15" x14ac:dyDescent="0.25">
      <c r="A50" s="1"/>
      <c r="B50" s="123"/>
      <c r="C50" s="129" t="s">
        <v>83</v>
      </c>
      <c r="D50" s="130">
        <v>416.2</v>
      </c>
      <c r="E50" s="111"/>
      <c r="F50" s="3"/>
      <c r="G50" s="130">
        <v>616.20000000000005</v>
      </c>
      <c r="H50" s="3"/>
      <c r="I50" s="3"/>
      <c r="J50" s="130">
        <v>1865.6</v>
      </c>
      <c r="K50" s="3"/>
      <c r="L50" s="131"/>
      <c r="M50" s="130">
        <v>1500</v>
      </c>
      <c r="N50" s="131"/>
      <c r="O50" s="131"/>
      <c r="P50" s="130">
        <v>1500</v>
      </c>
      <c r="Q50" s="3"/>
      <c r="R50" s="3"/>
      <c r="S50" s="3"/>
    </row>
    <row r="51" spans="1:19" ht="15" x14ac:dyDescent="0.25">
      <c r="A51" s="1"/>
      <c r="B51" s="123"/>
      <c r="C51" s="129" t="s">
        <v>84</v>
      </c>
      <c r="D51" s="130">
        <v>1997.9</v>
      </c>
      <c r="E51" s="111"/>
      <c r="F51" s="3"/>
      <c r="G51" s="130">
        <v>1351</v>
      </c>
      <c r="H51" s="3"/>
      <c r="I51" s="3"/>
      <c r="J51" s="130">
        <v>839.7</v>
      </c>
      <c r="K51" s="3"/>
      <c r="L51" s="131"/>
      <c r="M51" s="130">
        <v>700</v>
      </c>
      <c r="N51" s="131"/>
      <c r="O51" s="131"/>
      <c r="P51" s="130">
        <v>700</v>
      </c>
      <c r="Q51" s="3"/>
      <c r="R51" s="3"/>
      <c r="S51" s="3"/>
    </row>
    <row r="52" spans="1:19" ht="15" x14ac:dyDescent="0.25">
      <c r="A52" s="1"/>
      <c r="B52" s="123"/>
      <c r="C52" s="129" t="s">
        <v>85</v>
      </c>
      <c r="D52" s="130">
        <v>312.60000000000002</v>
      </c>
      <c r="E52" s="111"/>
      <c r="F52" s="3"/>
      <c r="G52" s="130">
        <v>112.6</v>
      </c>
      <c r="H52" s="3"/>
      <c r="I52" s="3"/>
      <c r="J52" s="130">
        <v>312.60000000000002</v>
      </c>
      <c r="K52" s="3"/>
      <c r="L52" s="131"/>
      <c r="M52" s="130">
        <v>400</v>
      </c>
      <c r="N52" s="131"/>
      <c r="O52" s="131"/>
      <c r="P52" s="130">
        <v>450</v>
      </c>
      <c r="Q52" s="3"/>
      <c r="R52" s="3"/>
      <c r="S52" s="3"/>
    </row>
    <row r="53" spans="1:19" ht="15" x14ac:dyDescent="0.25">
      <c r="A53" s="1"/>
      <c r="B53" s="123"/>
      <c r="C53" s="132" t="s">
        <v>86</v>
      </c>
      <c r="D53" s="130">
        <v>370.2</v>
      </c>
      <c r="E53" s="111"/>
      <c r="F53" s="3"/>
      <c r="G53" s="130">
        <v>100</v>
      </c>
      <c r="H53" s="3"/>
      <c r="I53" s="3"/>
      <c r="J53" s="130">
        <v>147.19999999999999</v>
      </c>
      <c r="K53" s="3"/>
      <c r="L53" s="131"/>
      <c r="M53" s="130">
        <v>150</v>
      </c>
      <c r="N53" s="131"/>
      <c r="O53" s="131"/>
      <c r="P53" s="130">
        <v>200</v>
      </c>
      <c r="Q53" s="3"/>
      <c r="R53" s="3"/>
      <c r="S53" s="3"/>
    </row>
    <row r="54" spans="1:19" ht="10.5" customHeight="1" x14ac:dyDescent="0.25">
      <c r="A54" s="1"/>
      <c r="B54" s="123"/>
      <c r="C54" s="110"/>
      <c r="D54" s="111"/>
      <c r="E54" s="1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" x14ac:dyDescent="0.25">
      <c r="A55" s="1"/>
      <c r="B55" s="123"/>
      <c r="C55" s="126" t="s">
        <v>87</v>
      </c>
      <c r="D55" s="127" t="s">
        <v>78</v>
      </c>
      <c r="E55" s="111"/>
      <c r="F55" s="117"/>
      <c r="G55" s="127" t="s">
        <v>88</v>
      </c>
      <c r="H55" s="111"/>
      <c r="I55" s="117"/>
      <c r="J55" s="127" t="s">
        <v>80</v>
      </c>
      <c r="K55" s="117"/>
      <c r="L55" s="3"/>
      <c r="M55" s="127" t="s">
        <v>81</v>
      </c>
      <c r="N55" s="128"/>
      <c r="O55" s="128"/>
      <c r="P55" s="127" t="s">
        <v>82</v>
      </c>
      <c r="Q55" s="3"/>
      <c r="R55" s="3"/>
      <c r="S55" s="3"/>
    </row>
    <row r="56" spans="1:19" ht="15" x14ac:dyDescent="0.25">
      <c r="A56" s="1"/>
      <c r="B56" s="123"/>
      <c r="C56" s="129"/>
      <c r="D56" s="133">
        <v>33.799999999999997</v>
      </c>
      <c r="E56" s="111"/>
      <c r="F56" s="117"/>
      <c r="G56" s="133">
        <v>34.799999999999997</v>
      </c>
      <c r="H56" s="111"/>
      <c r="I56" s="117"/>
      <c r="J56" s="133">
        <v>34.1</v>
      </c>
      <c r="K56" s="117"/>
      <c r="L56" s="3"/>
      <c r="M56" s="133">
        <v>34.1</v>
      </c>
      <c r="N56" s="3"/>
      <c r="O56" s="3"/>
      <c r="P56" s="133">
        <v>34.1</v>
      </c>
      <c r="Q56" s="3"/>
      <c r="R56" s="3"/>
      <c r="S56" s="3"/>
    </row>
    <row r="57" spans="1:19" ht="15" x14ac:dyDescent="0.25">
      <c r="A57" s="1"/>
      <c r="B57" s="123"/>
      <c r="C57" s="110"/>
      <c r="D57" s="111"/>
      <c r="E57" s="111"/>
      <c r="F57" s="117"/>
      <c r="G57" s="111"/>
      <c r="H57" s="111"/>
      <c r="I57" s="117"/>
      <c r="J57" s="117"/>
      <c r="K57" s="117"/>
      <c r="L57" s="3"/>
      <c r="M57" s="3"/>
      <c r="N57" s="3"/>
      <c r="O57" s="3"/>
      <c r="P57" s="3"/>
      <c r="Q57" s="3"/>
      <c r="R57" s="3"/>
      <c r="S57" s="3"/>
    </row>
    <row r="58" spans="1:19" ht="15" x14ac:dyDescent="0.25">
      <c r="A58" s="1"/>
      <c r="B58" s="134" t="s">
        <v>89</v>
      </c>
      <c r="C58" s="135"/>
      <c r="D58" s="136"/>
      <c r="E58" s="136"/>
      <c r="F58" s="136"/>
      <c r="G58" s="136"/>
      <c r="H58" s="136"/>
      <c r="I58" s="136"/>
      <c r="J58" s="136"/>
      <c r="K58" s="136"/>
      <c r="L58" s="137"/>
      <c r="M58" s="137"/>
      <c r="N58" s="137"/>
      <c r="O58" s="137"/>
      <c r="P58" s="137"/>
      <c r="Q58" s="137"/>
      <c r="R58" s="138"/>
      <c r="S58" s="3"/>
    </row>
    <row r="59" spans="1:19" ht="15" x14ac:dyDescent="0.25">
      <c r="A59" s="1"/>
      <c r="B59" s="139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40"/>
      <c r="S59" s="3"/>
    </row>
    <row r="60" spans="1:19" ht="15" x14ac:dyDescent="0.25">
      <c r="A60" s="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13"/>
      <c r="M60" s="113"/>
      <c r="N60" s="113"/>
      <c r="O60" s="113"/>
      <c r="P60" s="113"/>
      <c r="Q60" s="113"/>
      <c r="R60" s="140"/>
      <c r="S60" s="3"/>
    </row>
    <row r="61" spans="1:19" ht="15" x14ac:dyDescent="0.25">
      <c r="A61" s="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13"/>
      <c r="M61" s="113"/>
      <c r="N61" s="113"/>
      <c r="O61" s="113"/>
      <c r="P61" s="113"/>
      <c r="Q61" s="113"/>
      <c r="R61" s="140"/>
      <c r="S61" s="3"/>
    </row>
    <row r="62" spans="1:19" ht="15" x14ac:dyDescent="0.25">
      <c r="A62" s="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13"/>
      <c r="M62" s="113"/>
      <c r="N62" s="113"/>
      <c r="O62" s="113"/>
      <c r="P62" s="113"/>
      <c r="Q62" s="113"/>
      <c r="R62" s="140"/>
      <c r="S62" s="3"/>
    </row>
    <row r="63" spans="1:19" ht="15" x14ac:dyDescent="0.25">
      <c r="A63" s="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13"/>
      <c r="M63" s="113"/>
      <c r="N63" s="113"/>
      <c r="O63" s="113"/>
      <c r="P63" s="113"/>
      <c r="Q63" s="113"/>
      <c r="R63" s="140"/>
      <c r="S63" s="3"/>
    </row>
    <row r="64" spans="1:19" ht="15" x14ac:dyDescent="0.25">
      <c r="A64" s="1"/>
      <c r="B64" s="142"/>
      <c r="C64" s="113"/>
      <c r="D64" s="143"/>
      <c r="E64" s="143"/>
      <c r="F64" s="143"/>
      <c r="G64" s="143"/>
      <c r="H64" s="143"/>
      <c r="I64" s="143"/>
      <c r="J64" s="143"/>
      <c r="K64" s="143"/>
      <c r="L64" s="113"/>
      <c r="M64" s="113"/>
      <c r="N64" s="113"/>
      <c r="O64" s="113"/>
      <c r="P64" s="113"/>
      <c r="Q64" s="113"/>
      <c r="R64" s="140"/>
      <c r="S64" s="3"/>
    </row>
    <row r="65" spans="1:19" ht="15" x14ac:dyDescent="0.25">
      <c r="A65" s="1"/>
      <c r="B65" s="142"/>
      <c r="C65" s="144"/>
      <c r="D65" s="143"/>
      <c r="E65" s="143"/>
      <c r="F65" s="143"/>
      <c r="G65" s="143"/>
      <c r="H65" s="143"/>
      <c r="I65" s="143"/>
      <c r="J65" s="143"/>
      <c r="K65" s="143"/>
      <c r="L65" s="113"/>
      <c r="M65" s="113"/>
      <c r="N65" s="113"/>
      <c r="O65" s="113"/>
      <c r="P65" s="113"/>
      <c r="Q65" s="113"/>
      <c r="R65" s="140"/>
      <c r="S65" s="3"/>
    </row>
    <row r="66" spans="1:19" ht="15" x14ac:dyDescent="0.25">
      <c r="A66" s="1"/>
      <c r="B66" s="142"/>
      <c r="C66" s="145"/>
      <c r="D66" s="143"/>
      <c r="E66" s="143"/>
      <c r="F66" s="143"/>
      <c r="G66" s="143"/>
      <c r="H66" s="143"/>
      <c r="I66" s="143"/>
      <c r="J66" s="143"/>
      <c r="K66" s="143"/>
      <c r="L66" s="113"/>
      <c r="M66" s="113"/>
      <c r="N66" s="113"/>
      <c r="O66" s="113"/>
      <c r="P66" s="113"/>
      <c r="Q66" s="113"/>
      <c r="R66" s="140"/>
      <c r="S66" s="3"/>
    </row>
    <row r="67" spans="1:19" ht="15" x14ac:dyDescent="0.25">
      <c r="A67" s="1"/>
      <c r="B67" s="142"/>
      <c r="C67" s="145"/>
      <c r="D67" s="143"/>
      <c r="E67" s="143"/>
      <c r="F67" s="143"/>
      <c r="G67" s="143"/>
      <c r="H67" s="143"/>
      <c r="I67" s="143"/>
      <c r="J67" s="143"/>
      <c r="K67" s="143"/>
      <c r="L67" s="113"/>
      <c r="M67" s="113"/>
      <c r="N67" s="113"/>
      <c r="O67" s="113"/>
      <c r="P67" s="113"/>
      <c r="Q67" s="113"/>
      <c r="R67" s="140"/>
      <c r="S67" s="3"/>
    </row>
    <row r="68" spans="1:19" ht="15" x14ac:dyDescent="0.25">
      <c r="A68" s="1"/>
      <c r="B68" s="146"/>
      <c r="C68" s="147"/>
      <c r="D68" s="148"/>
      <c r="E68" s="148"/>
      <c r="F68" s="148"/>
      <c r="G68" s="148"/>
      <c r="H68" s="148"/>
      <c r="I68" s="148"/>
      <c r="J68" s="148"/>
      <c r="K68" s="148"/>
      <c r="L68" s="149"/>
      <c r="M68" s="149"/>
      <c r="N68" s="149"/>
      <c r="O68" s="149"/>
      <c r="P68" s="149"/>
      <c r="Q68" s="149"/>
      <c r="R68" s="150"/>
      <c r="S68" s="3"/>
    </row>
    <row r="69" spans="1:19" ht="15" x14ac:dyDescent="0.25">
      <c r="A69" s="108"/>
      <c r="B69" s="151"/>
      <c r="C69" s="152"/>
      <c r="D69" s="153"/>
      <c r="E69" s="153"/>
      <c r="F69" s="153"/>
      <c r="G69" s="153"/>
      <c r="H69" s="153"/>
      <c r="I69" s="153"/>
      <c r="J69" s="153"/>
      <c r="K69" s="153"/>
      <c r="L69" s="3"/>
      <c r="M69" s="3"/>
      <c r="N69" s="3"/>
      <c r="O69" s="3"/>
      <c r="P69" s="3"/>
      <c r="Q69" s="3"/>
      <c r="R69" s="3"/>
      <c r="S69" s="3"/>
    </row>
    <row r="70" spans="1:19" ht="15" x14ac:dyDescent="0.25">
      <c r="A70" s="1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3"/>
      <c r="M70" s="3"/>
      <c r="N70" s="3"/>
      <c r="O70" s="3"/>
      <c r="P70" s="3"/>
      <c r="Q70" s="3"/>
      <c r="R70" s="3"/>
      <c r="S70" s="3"/>
    </row>
    <row r="71" spans="1:19" ht="15" x14ac:dyDescent="0.25">
      <c r="A71" s="1"/>
      <c r="B71" s="154" t="s">
        <v>90</v>
      </c>
      <c r="C71" s="155">
        <v>44501</v>
      </c>
      <c r="D71" s="143"/>
      <c r="E71" s="154"/>
      <c r="F71" s="154" t="s">
        <v>91</v>
      </c>
      <c r="G71" s="156" t="s">
        <v>92</v>
      </c>
      <c r="H71" s="154"/>
      <c r="I71" s="154"/>
      <c r="J71" s="154"/>
      <c r="K71" s="154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3"/>
      <c r="M72" s="3"/>
      <c r="N72" s="3"/>
      <c r="O72" s="3"/>
      <c r="P72" s="3"/>
      <c r="Q72" s="3"/>
      <c r="R72" s="3"/>
      <c r="S72" s="3"/>
    </row>
    <row r="73" spans="1:19" ht="15" x14ac:dyDescent="0.25">
      <c r="A73" s="1"/>
      <c r="B73" s="154"/>
      <c r="C73" s="154"/>
      <c r="D73" s="157"/>
      <c r="E73" s="154"/>
      <c r="F73" s="154" t="s">
        <v>93</v>
      </c>
      <c r="G73" s="158"/>
      <c r="H73" s="154"/>
      <c r="I73" s="154"/>
      <c r="J73" s="154"/>
      <c r="K73" s="154"/>
      <c r="L73" s="3"/>
      <c r="M73" s="3"/>
      <c r="N73" s="3"/>
      <c r="O73" s="3"/>
      <c r="P73" s="3"/>
      <c r="Q73" s="3"/>
      <c r="R73" s="3"/>
      <c r="S73" s="3"/>
    </row>
    <row r="74" spans="1:19" ht="15" x14ac:dyDescent="0.25">
      <c r="A74" s="1"/>
      <c r="B74" s="154"/>
      <c r="C74" s="154"/>
      <c r="D74" s="157"/>
      <c r="E74" s="154"/>
      <c r="F74" s="154"/>
      <c r="G74" s="158"/>
      <c r="H74" s="154"/>
      <c r="I74" s="154"/>
      <c r="J74" s="154"/>
      <c r="K74" s="154"/>
      <c r="L74" s="3"/>
      <c r="M74" s="3"/>
      <c r="N74" s="3"/>
      <c r="O74" s="3"/>
      <c r="P74" s="3"/>
      <c r="Q74" s="3"/>
      <c r="R74" s="3"/>
      <c r="S74" s="3"/>
    </row>
    <row r="75" spans="1:19" ht="15" x14ac:dyDescent="0.25">
      <c r="A75" s="1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3"/>
      <c r="M75" s="3"/>
      <c r="N75" s="3"/>
      <c r="O75" s="3"/>
      <c r="P75" s="3"/>
      <c r="Q75" s="3"/>
      <c r="R75" s="3"/>
      <c r="S75" s="3"/>
    </row>
    <row r="76" spans="1:19" ht="15" x14ac:dyDescent="0.25">
      <c r="A76" s="108"/>
      <c r="B76" s="151"/>
      <c r="C76" s="152"/>
      <c r="D76" s="153"/>
      <c r="E76" s="153"/>
      <c r="F76" s="153"/>
      <c r="G76" s="153"/>
      <c r="H76" s="153"/>
      <c r="I76" s="153"/>
      <c r="J76" s="153"/>
      <c r="K76" s="153"/>
      <c r="L76" s="3"/>
      <c r="M76" s="3"/>
      <c r="N76" s="3"/>
      <c r="O76" s="3"/>
      <c r="P76" s="3"/>
      <c r="Q76" s="3"/>
      <c r="R76" s="3"/>
      <c r="S76" s="3"/>
    </row>
    <row r="93" ht="15" hidden="1" customHeight="1" x14ac:dyDescent="0.25"/>
    <row r="107" ht="15" hidden="1" customHeight="1" x14ac:dyDescent="0.25"/>
    <row r="108" ht="15" hidden="1" customHeight="1" x14ac:dyDescent="0.25"/>
    <row r="264" ht="15" x14ac:dyDescent="0.25"/>
  </sheetData>
  <mergeCells count="58">
    <mergeCell ref="C46:C47"/>
    <mergeCell ref="D58:K58"/>
    <mergeCell ref="B60:K60"/>
    <mergeCell ref="B61:K61"/>
    <mergeCell ref="B62:K62"/>
    <mergeCell ref="B63:K63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33333333333304" right="0.70833333333333304" top="0.78749999999999998" bottom="0.78749999999999998" header="0.511811023622047" footer="0.511811023622047"/>
  <pageSetup paperSize="8" scale="5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2021-12-20T12:07:42Z</dcterms:created>
  <dcterms:modified xsi:type="dcterms:W3CDTF">2021-12-20T12:07:42Z</dcterms:modified>
</cp:coreProperties>
</file>