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TSmCh" sheetId="1" r:id="rId1"/>
  </sheets>
  <externalReferences>
    <externalReference r:id="rId2"/>
  </externalReferences>
  <definedNames>
    <definedName name="_xlnm.Print_Area" localSheetId="0">TSmCh!$A$1:$S$77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J54" i="1"/>
  <c r="G54" i="1"/>
  <c r="D54" i="1"/>
  <c r="J53" i="1"/>
  <c r="G53" i="1"/>
  <c r="D53" i="1"/>
  <c r="J52" i="1"/>
  <c r="G52" i="1"/>
  <c r="D52" i="1"/>
  <c r="J51" i="1"/>
  <c r="G51" i="1"/>
  <c r="D51" i="1"/>
  <c r="J47" i="1"/>
  <c r="M38" i="1"/>
  <c r="K38" i="1"/>
  <c r="N38" i="1" s="1"/>
  <c r="Q38" i="1" s="1"/>
  <c r="J38" i="1"/>
  <c r="I38" i="1"/>
  <c r="H38" i="1"/>
  <c r="G38" i="1"/>
  <c r="E38" i="1"/>
  <c r="D38" i="1"/>
  <c r="F38" i="1" s="1"/>
  <c r="L37" i="1"/>
  <c r="K37" i="1"/>
  <c r="N37" i="1" s="1"/>
  <c r="Q37" i="1" s="1"/>
  <c r="J37" i="1"/>
  <c r="M37" i="1" s="1"/>
  <c r="H37" i="1"/>
  <c r="G37" i="1"/>
  <c r="I37" i="1" s="1"/>
  <c r="E37" i="1"/>
  <c r="D37" i="1"/>
  <c r="F37" i="1" s="1"/>
  <c r="K36" i="1"/>
  <c r="N36" i="1" s="1"/>
  <c r="Q36" i="1" s="1"/>
  <c r="J36" i="1"/>
  <c r="M36" i="1" s="1"/>
  <c r="H36" i="1"/>
  <c r="G36" i="1"/>
  <c r="I36" i="1" s="1"/>
  <c r="F36" i="1"/>
  <c r="E36" i="1"/>
  <c r="D36" i="1"/>
  <c r="N35" i="1"/>
  <c r="Q35" i="1" s="1"/>
  <c r="K35" i="1"/>
  <c r="J35" i="1"/>
  <c r="L35" i="1" s="1"/>
  <c r="I35" i="1"/>
  <c r="H35" i="1"/>
  <c r="G35" i="1"/>
  <c r="F35" i="1"/>
  <c r="E35" i="1"/>
  <c r="D35" i="1"/>
  <c r="M34" i="1"/>
  <c r="L34" i="1"/>
  <c r="K34" i="1"/>
  <c r="N34" i="1" s="1"/>
  <c r="Q34" i="1" s="1"/>
  <c r="J34" i="1"/>
  <c r="I34" i="1"/>
  <c r="H34" i="1"/>
  <c r="G34" i="1"/>
  <c r="E34" i="1"/>
  <c r="D34" i="1"/>
  <c r="F34" i="1" s="1"/>
  <c r="L33" i="1"/>
  <c r="K33" i="1"/>
  <c r="N33" i="1" s="1"/>
  <c r="Q33" i="1" s="1"/>
  <c r="J33" i="1"/>
  <c r="M33" i="1" s="1"/>
  <c r="H33" i="1"/>
  <c r="G33" i="1"/>
  <c r="I33" i="1" s="1"/>
  <c r="E33" i="1"/>
  <c r="D33" i="1"/>
  <c r="F33" i="1" s="1"/>
  <c r="K32" i="1"/>
  <c r="N32" i="1" s="1"/>
  <c r="Q32" i="1" s="1"/>
  <c r="J32" i="1"/>
  <c r="M32" i="1" s="1"/>
  <c r="H32" i="1"/>
  <c r="G32" i="1"/>
  <c r="I32" i="1" s="1"/>
  <c r="F32" i="1"/>
  <c r="E32" i="1"/>
  <c r="D32" i="1"/>
  <c r="N31" i="1"/>
  <c r="Q31" i="1" s="1"/>
  <c r="K31" i="1"/>
  <c r="J31" i="1"/>
  <c r="L31" i="1" s="1"/>
  <c r="I31" i="1"/>
  <c r="H31" i="1"/>
  <c r="G31" i="1"/>
  <c r="F31" i="1"/>
  <c r="E31" i="1"/>
  <c r="D31" i="1"/>
  <c r="Q30" i="1"/>
  <c r="N30" i="1"/>
  <c r="M30" i="1"/>
  <c r="O30" i="1" s="1"/>
  <c r="L30" i="1"/>
  <c r="K30" i="1"/>
  <c r="J30" i="1"/>
  <c r="H30" i="1"/>
  <c r="I30" i="1" s="1"/>
  <c r="G30" i="1"/>
  <c r="E30" i="1"/>
  <c r="D30" i="1"/>
  <c r="F30" i="1" s="1"/>
  <c r="P29" i="1"/>
  <c r="M29" i="1"/>
  <c r="K29" i="1"/>
  <c r="N29" i="1" s="1"/>
  <c r="J29" i="1"/>
  <c r="H29" i="1"/>
  <c r="G29" i="1"/>
  <c r="I29" i="1" s="1"/>
  <c r="E29" i="1"/>
  <c r="D29" i="1"/>
  <c r="F29" i="1" s="1"/>
  <c r="K28" i="1"/>
  <c r="K39" i="1" s="1"/>
  <c r="J28" i="1"/>
  <c r="M28" i="1" s="1"/>
  <c r="H28" i="1"/>
  <c r="H39" i="1" s="1"/>
  <c r="G28" i="1"/>
  <c r="I28" i="1" s="1"/>
  <c r="F28" i="1"/>
  <c r="E28" i="1"/>
  <c r="E39" i="1" s="1"/>
  <c r="D28" i="1"/>
  <c r="D39" i="1" s="1"/>
  <c r="M23" i="1"/>
  <c r="O23" i="1" s="1"/>
  <c r="L23" i="1"/>
  <c r="K23" i="1"/>
  <c r="N23" i="1" s="1"/>
  <c r="Q23" i="1" s="1"/>
  <c r="J23" i="1"/>
  <c r="I23" i="1"/>
  <c r="H23" i="1"/>
  <c r="G23" i="1"/>
  <c r="E23" i="1"/>
  <c r="D23" i="1"/>
  <c r="F23" i="1" s="1"/>
  <c r="L22" i="1"/>
  <c r="K22" i="1"/>
  <c r="N22" i="1" s="1"/>
  <c r="Q22" i="1" s="1"/>
  <c r="J22" i="1"/>
  <c r="M22" i="1" s="1"/>
  <c r="H22" i="1"/>
  <c r="G22" i="1"/>
  <c r="I22" i="1" s="1"/>
  <c r="E22" i="1"/>
  <c r="D22" i="1"/>
  <c r="F22" i="1" s="1"/>
  <c r="K21" i="1"/>
  <c r="N21" i="1" s="1"/>
  <c r="Q21" i="1" s="1"/>
  <c r="J21" i="1"/>
  <c r="M21" i="1" s="1"/>
  <c r="H21" i="1"/>
  <c r="G21" i="1"/>
  <c r="I21" i="1" s="1"/>
  <c r="F21" i="1"/>
  <c r="E21" i="1"/>
  <c r="D21" i="1"/>
  <c r="N20" i="1"/>
  <c r="Q20" i="1" s="1"/>
  <c r="K20" i="1"/>
  <c r="J20" i="1"/>
  <c r="L20" i="1" s="1"/>
  <c r="I20" i="1"/>
  <c r="H20" i="1"/>
  <c r="G20" i="1"/>
  <c r="F20" i="1"/>
  <c r="E20" i="1"/>
  <c r="D20" i="1"/>
  <c r="M19" i="1"/>
  <c r="K19" i="1"/>
  <c r="N19" i="1" s="1"/>
  <c r="Q19" i="1" s="1"/>
  <c r="J19" i="1"/>
  <c r="L19" i="1" s="1"/>
  <c r="I19" i="1"/>
  <c r="H19" i="1"/>
  <c r="G19" i="1"/>
  <c r="E19" i="1"/>
  <c r="D19" i="1"/>
  <c r="F19" i="1" s="1"/>
  <c r="L18" i="1"/>
  <c r="K18" i="1"/>
  <c r="N18" i="1" s="1"/>
  <c r="Q18" i="1" s="1"/>
  <c r="J18" i="1"/>
  <c r="M18" i="1" s="1"/>
  <c r="H18" i="1"/>
  <c r="G18" i="1"/>
  <c r="I18" i="1" s="1"/>
  <c r="E18" i="1"/>
  <c r="D18" i="1"/>
  <c r="F18" i="1" s="1"/>
  <c r="K17" i="1"/>
  <c r="N17" i="1" s="1"/>
  <c r="Q17" i="1" s="1"/>
  <c r="J17" i="1"/>
  <c r="M17" i="1" s="1"/>
  <c r="H17" i="1"/>
  <c r="G17" i="1"/>
  <c r="I17" i="1" s="1"/>
  <c r="F17" i="1"/>
  <c r="E17" i="1"/>
  <c r="D17" i="1"/>
  <c r="N16" i="1"/>
  <c r="Q16" i="1" s="1"/>
  <c r="K16" i="1"/>
  <c r="J16" i="1"/>
  <c r="L16" i="1" s="1"/>
  <c r="H16" i="1"/>
  <c r="G16" i="1"/>
  <c r="I16" i="1" s="1"/>
  <c r="F16" i="1"/>
  <c r="E16" i="1"/>
  <c r="D16" i="1"/>
  <c r="M15" i="1"/>
  <c r="K15" i="1"/>
  <c r="K24" i="1" s="1"/>
  <c r="J15" i="1"/>
  <c r="J24" i="1" s="1"/>
  <c r="I15" i="1"/>
  <c r="I24" i="1" s="1"/>
  <c r="H15" i="1"/>
  <c r="H24" i="1" s="1"/>
  <c r="H40" i="1" s="1"/>
  <c r="G15" i="1"/>
  <c r="G24" i="1" s="1"/>
  <c r="E15" i="1"/>
  <c r="E24" i="1" s="1"/>
  <c r="E40" i="1" s="1"/>
  <c r="D15" i="1"/>
  <c r="D24" i="1" s="1"/>
  <c r="D40" i="1" s="1"/>
  <c r="D8" i="1"/>
  <c r="D6" i="1"/>
  <c r="D4" i="1"/>
  <c r="P21" i="1" l="1"/>
  <c r="R21" i="1" s="1"/>
  <c r="O21" i="1"/>
  <c r="J40" i="1"/>
  <c r="P17" i="1"/>
  <c r="R17" i="1" s="1"/>
  <c r="O17" i="1"/>
  <c r="O19" i="1"/>
  <c r="P32" i="1"/>
  <c r="R32" i="1" s="1"/>
  <c r="O32" i="1"/>
  <c r="F39" i="1"/>
  <c r="P36" i="1"/>
  <c r="R36" i="1" s="1"/>
  <c r="O36" i="1"/>
  <c r="O38" i="1"/>
  <c r="I39" i="1"/>
  <c r="I40" i="1" s="1"/>
  <c r="I41" i="1" s="1"/>
  <c r="G40" i="1"/>
  <c r="K40" i="1"/>
  <c r="P22" i="1"/>
  <c r="R22" i="1" s="1"/>
  <c r="O22" i="1"/>
  <c r="Q29" i="1"/>
  <c r="R29" i="1" s="1"/>
  <c r="O29" i="1"/>
  <c r="O34" i="1"/>
  <c r="O15" i="1"/>
  <c r="P18" i="1"/>
  <c r="R18" i="1" s="1"/>
  <c r="O18" i="1"/>
  <c r="P28" i="1"/>
  <c r="O28" i="1"/>
  <c r="P33" i="1"/>
  <c r="R33" i="1" s="1"/>
  <c r="O33" i="1"/>
  <c r="P37" i="1"/>
  <c r="R37" i="1" s="1"/>
  <c r="O37" i="1"/>
  <c r="L15" i="1"/>
  <c r="P15" i="1"/>
  <c r="M16" i="1"/>
  <c r="P19" i="1"/>
  <c r="R19" i="1" s="1"/>
  <c r="M20" i="1"/>
  <c r="P23" i="1"/>
  <c r="R23" i="1" s="1"/>
  <c r="M24" i="1"/>
  <c r="N28" i="1"/>
  <c r="P30" i="1"/>
  <c r="R30" i="1" s="1"/>
  <c r="M31" i="1"/>
  <c r="P34" i="1"/>
  <c r="R34" i="1" s="1"/>
  <c r="M35" i="1"/>
  <c r="L38" i="1"/>
  <c r="P38" i="1"/>
  <c r="R38" i="1" s="1"/>
  <c r="L29" i="1"/>
  <c r="J39" i="1"/>
  <c r="F15" i="1"/>
  <c r="F24" i="1" s="1"/>
  <c r="F40" i="1" s="1"/>
  <c r="F41" i="1" s="1"/>
  <c r="N15" i="1"/>
  <c r="L17" i="1"/>
  <c r="L21" i="1"/>
  <c r="L28" i="1"/>
  <c r="L32" i="1"/>
  <c r="L36" i="1"/>
  <c r="L39" i="1" s="1"/>
  <c r="G39" i="1"/>
  <c r="N24" i="1" l="1"/>
  <c r="Q15" i="1"/>
  <c r="Q24" i="1" s="1"/>
  <c r="P31" i="1"/>
  <c r="R31" i="1" s="1"/>
  <c r="O31" i="1"/>
  <c r="R15" i="1"/>
  <c r="R28" i="1"/>
  <c r="P20" i="1"/>
  <c r="R20" i="1" s="1"/>
  <c r="O20" i="1"/>
  <c r="L24" i="1"/>
  <c r="L40" i="1" s="1"/>
  <c r="L41" i="1" s="1"/>
  <c r="P16" i="1"/>
  <c r="R16" i="1" s="1"/>
  <c r="O16" i="1"/>
  <c r="O24" i="1"/>
  <c r="P35" i="1"/>
  <c r="R35" i="1" s="1"/>
  <c r="R39" i="1" s="1"/>
  <c r="O35" i="1"/>
  <c r="Q28" i="1"/>
  <c r="Q39" i="1" s="1"/>
  <c r="N39" i="1"/>
  <c r="M39" i="1"/>
  <c r="M40" i="1" s="1"/>
  <c r="P39" i="1" l="1"/>
  <c r="R24" i="1"/>
  <c r="R40" i="1" s="1"/>
  <c r="R41" i="1" s="1"/>
  <c r="Q40" i="1"/>
  <c r="O40" i="1"/>
  <c r="O41" i="1" s="1"/>
  <c r="O39" i="1"/>
  <c r="P24" i="1"/>
  <c r="P40" i="1" s="1"/>
  <c r="N40" i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<sst xmlns="http://schemas.openxmlformats.org/spreadsheetml/2006/main" count="149" uniqueCount="95">
  <si>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</si>
  <si>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</si>
  <si>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</si>
  <si>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</si>
  <si>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</si>
  <si>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</si>
  <si>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</si>
  <si>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</si>
  <si>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</si>
  <si>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</si>
  <si>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</si>
  <si>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</si>
  <si>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</si>
  <si>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</si>
  <si>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</si>
  <si>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</si>
  <si>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</si>
  <si>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</si>
  <si>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</si>
  <si>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</si>
  <si>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</si>
  <si>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</si>
  <si>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</si>
  <si>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</si>
  <si>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</si>
  <si>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</si>
  <si>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</si>
  <si>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</si>
  <si>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</si>
  <si>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</si>
  <si>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</si>
  <si>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</si>
  <si>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</si>
  <si>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</si>
  <si>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</si>
  <si>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</si>
  <si>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</si>
  <si>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</si>
  <si>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</si>
  <si>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</si>
  <si>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</si>
  <si>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</si>
  <si>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</si>
  <si>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</si>
  <si>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</si>
  <si>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</si>
  <si>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</si>
  <si>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</si>
  <si>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</si>
  <si>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</si>
  <si>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</si>
  <si>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</si>
  <si>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</si>
  <si>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</si>
  <si>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</si>
  <si>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</si>
  <si>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</si>
  <si>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</si>
  <si>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</si>
  <si>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</si>
  <si>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</si>
  <si>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</si>
  <si>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</si>
  <si>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</si>
  <si>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</si>
  <si>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</si>
  <si>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</si>
  <si>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</si>
  <si>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</si>
  <si>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</si>
  <si>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</si>
  <si>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</si>
  <si>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</si>
  <si>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</si>
  <si>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</si>
  <si>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</si>
  <si>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</si>
  <si>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</si>
  <si>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</si>
  <si>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</si>
  <si>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</si>
  <si>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</si>
  <si>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</si>
  <si>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</si>
  <si>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</si>
  <si>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</si>
  <si>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</si>
  <si>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</si>
  <si>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</si>
  <si>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</si>
  <si>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</si>
  <si>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</si>
  <si>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</si>
  <si>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Ing. Zbyněk Koblížek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</si>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</sst>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TSmCh%20-%20NR%202022%20+%20SVR%202023-24%20-%20energie%20po%20RSMCH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Technické služby města Chomutova, příspěvková organizace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79065</v>
          </cell>
        </row>
        <row r="8">
          <cell r="D8" t="str">
            <v>náměstí 1. Máje 89, 430 01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16685637.51</v>
          </cell>
          <cell r="H15">
            <v>17108582.789999999</v>
          </cell>
          <cell r="M15">
            <v>16230000</v>
          </cell>
          <cell r="N15">
            <v>15050000</v>
          </cell>
          <cell r="Y15">
            <v>16690000</v>
          </cell>
          <cell r="Z15">
            <v>17100000</v>
          </cell>
        </row>
        <row r="16">
          <cell r="G16">
            <v>130031827.89999998</v>
          </cell>
          <cell r="H16">
            <v>0</v>
          </cell>
          <cell r="M16">
            <v>129943000</v>
          </cell>
          <cell r="N16">
            <v>0</v>
          </cell>
          <cell r="Y16">
            <v>146031000</v>
          </cell>
          <cell r="Z16">
            <v>0</v>
          </cell>
        </row>
        <row r="17">
          <cell r="G17">
            <v>0</v>
          </cell>
          <cell r="H17">
            <v>0</v>
          </cell>
          <cell r="M17">
            <v>0</v>
          </cell>
          <cell r="N17">
            <v>0</v>
          </cell>
          <cell r="Y17">
            <v>0</v>
          </cell>
          <cell r="Z17">
            <v>0</v>
          </cell>
        </row>
        <row r="18">
          <cell r="G18">
            <v>0</v>
          </cell>
          <cell r="H18">
            <v>0</v>
          </cell>
          <cell r="M18">
            <v>1261073</v>
          </cell>
          <cell r="N18">
            <v>0</v>
          </cell>
          <cell r="Y18">
            <v>0</v>
          </cell>
          <cell r="Z18">
            <v>0</v>
          </cell>
        </row>
        <row r="19">
          <cell r="G19">
            <v>0</v>
          </cell>
          <cell r="H19">
            <v>0</v>
          </cell>
          <cell r="M19">
            <v>0</v>
          </cell>
          <cell r="N19">
            <v>0</v>
          </cell>
          <cell r="Y19">
            <v>0</v>
          </cell>
          <cell r="Z19">
            <v>0</v>
          </cell>
        </row>
        <row r="20">
          <cell r="G20">
            <v>3770031.26</v>
          </cell>
          <cell r="H20">
            <v>0</v>
          </cell>
          <cell r="M20">
            <v>0</v>
          </cell>
          <cell r="N20">
            <v>0</v>
          </cell>
          <cell r="Y20">
            <v>3770000</v>
          </cell>
          <cell r="Z20">
            <v>0</v>
          </cell>
        </row>
        <row r="21">
          <cell r="G21">
            <v>3241328.8099999996</v>
          </cell>
          <cell r="H21">
            <v>63742.82</v>
          </cell>
          <cell r="M21">
            <v>1396342</v>
          </cell>
          <cell r="N21">
            <v>6000</v>
          </cell>
          <cell r="Y21">
            <v>3200000</v>
          </cell>
          <cell r="Z21">
            <v>0</v>
          </cell>
        </row>
        <row r="22">
          <cell r="G22">
            <v>200731.54</v>
          </cell>
          <cell r="H22">
            <v>0</v>
          </cell>
          <cell r="M22">
            <v>625000</v>
          </cell>
          <cell r="N22">
            <v>0</v>
          </cell>
          <cell r="Y22">
            <v>200000</v>
          </cell>
          <cell r="Z22">
            <v>0</v>
          </cell>
        </row>
        <row r="23">
          <cell r="G23">
            <v>252066.11</v>
          </cell>
          <cell r="H23">
            <v>0</v>
          </cell>
          <cell r="M23">
            <v>0</v>
          </cell>
          <cell r="N23">
            <v>0</v>
          </cell>
          <cell r="Y23">
            <v>250000</v>
          </cell>
          <cell r="Z23">
            <v>0</v>
          </cell>
        </row>
        <row r="28">
          <cell r="G28">
            <v>6624868.8400000008</v>
          </cell>
          <cell r="H28">
            <v>27239.68</v>
          </cell>
          <cell r="M28">
            <v>3106398.83</v>
          </cell>
          <cell r="N28">
            <v>38000</v>
          </cell>
          <cell r="Y28">
            <v>6790000</v>
          </cell>
          <cell r="Z28">
            <v>30000</v>
          </cell>
        </row>
        <row r="29">
          <cell r="G29">
            <v>9323081.2300000023</v>
          </cell>
          <cell r="H29">
            <v>2371005.12</v>
          </cell>
          <cell r="M29">
            <v>11260000</v>
          </cell>
          <cell r="N29">
            <v>2407500</v>
          </cell>
          <cell r="Y29">
            <v>9561200</v>
          </cell>
          <cell r="Z29">
            <v>2300000</v>
          </cell>
        </row>
        <row r="30">
          <cell r="G30">
            <v>11141587.510000002</v>
          </cell>
          <cell r="H30">
            <v>74024.94</v>
          </cell>
          <cell r="M30">
            <v>10900000</v>
          </cell>
          <cell r="N30">
            <v>65000</v>
          </cell>
          <cell r="Y30">
            <v>20099872</v>
          </cell>
          <cell r="Z30">
            <v>70000</v>
          </cell>
        </row>
        <row r="31">
          <cell r="G31">
            <v>32561035.100000005</v>
          </cell>
          <cell r="H31">
            <v>3965371.5</v>
          </cell>
          <cell r="M31">
            <v>29320000</v>
          </cell>
          <cell r="N31">
            <v>4296180</v>
          </cell>
          <cell r="Y31">
            <v>32684789</v>
          </cell>
          <cell r="Z31">
            <v>4000000</v>
          </cell>
        </row>
        <row r="32">
          <cell r="G32">
            <v>54901495.370000005</v>
          </cell>
          <cell r="H32">
            <v>3276445.63</v>
          </cell>
          <cell r="M32">
            <v>59384719.997649997</v>
          </cell>
          <cell r="N32">
            <v>2711000</v>
          </cell>
          <cell r="Y32">
            <v>63841600</v>
          </cell>
          <cell r="Z32">
            <v>3300000</v>
          </cell>
        </row>
        <row r="33">
          <cell r="G33">
            <v>53808443.369999997</v>
          </cell>
          <cell r="H33">
            <v>3276445.63</v>
          </cell>
          <cell r="M33">
            <v>58589719.99764999</v>
          </cell>
          <cell r="N33">
            <v>2711000</v>
          </cell>
          <cell r="Y33">
            <v>62741600</v>
          </cell>
          <cell r="Z33">
            <v>3300000</v>
          </cell>
        </row>
        <row r="34">
          <cell r="G34">
            <v>1093052</v>
          </cell>
          <cell r="H34">
            <v>0</v>
          </cell>
          <cell r="M34">
            <v>795000</v>
          </cell>
          <cell r="N34">
            <v>0</v>
          </cell>
          <cell r="Y34">
            <v>1100000</v>
          </cell>
          <cell r="Z34">
            <v>0</v>
          </cell>
        </row>
        <row r="35">
          <cell r="G35">
            <v>19820722.07</v>
          </cell>
          <cell r="H35">
            <v>1181605.53</v>
          </cell>
          <cell r="M35">
            <v>21259729.759158701</v>
          </cell>
          <cell r="N35">
            <v>978838</v>
          </cell>
          <cell r="Y35">
            <v>21330539</v>
          </cell>
          <cell r="Z35">
            <v>1150000</v>
          </cell>
        </row>
        <row r="36">
          <cell r="G36">
            <v>67472</v>
          </cell>
          <cell r="H36">
            <v>249384</v>
          </cell>
          <cell r="M36">
            <v>73100</v>
          </cell>
          <cell r="N36">
            <v>360100</v>
          </cell>
          <cell r="Y36">
            <v>70000</v>
          </cell>
          <cell r="Z36">
            <v>250000</v>
          </cell>
        </row>
        <row r="37">
          <cell r="G37">
            <v>14759710.150000002</v>
          </cell>
          <cell r="H37">
            <v>993766.85000000009</v>
          </cell>
          <cell r="M37">
            <v>7395165.9999999991</v>
          </cell>
          <cell r="N37">
            <v>1288200</v>
          </cell>
          <cell r="Y37">
            <v>10730000</v>
          </cell>
          <cell r="Z37">
            <v>1000000</v>
          </cell>
        </row>
        <row r="38">
          <cell r="G38">
            <v>7289586.4900000393</v>
          </cell>
          <cell r="H38">
            <v>2227986.36</v>
          </cell>
          <cell r="M38">
            <v>7202300.4119868446</v>
          </cell>
          <cell r="N38">
            <v>1840182</v>
          </cell>
          <cell r="Y38">
            <v>7300000</v>
          </cell>
          <cell r="Z38">
            <v>2283000</v>
          </cell>
        </row>
        <row r="47">
          <cell r="V47">
            <v>8990776</v>
          </cell>
        </row>
        <row r="51">
          <cell r="G51">
            <v>198940</v>
          </cell>
          <cell r="M51">
            <v>198936.75</v>
          </cell>
          <cell r="Y51">
            <v>198936.75</v>
          </cell>
        </row>
        <row r="52">
          <cell r="G52">
            <v>6164040</v>
          </cell>
          <cell r="M52">
            <v>7491120.4500000002</v>
          </cell>
          <cell r="Y52">
            <v>11730000</v>
          </cell>
        </row>
        <row r="53">
          <cell r="G53">
            <v>0</v>
          </cell>
          <cell r="M53">
            <v>0</v>
          </cell>
          <cell r="Y53">
            <v>0</v>
          </cell>
        </row>
        <row r="54">
          <cell r="G54">
            <v>214100</v>
          </cell>
          <cell r="M54">
            <v>118846.16999999993</v>
          </cell>
          <cell r="Y54">
            <v>231081.12000000011</v>
          </cell>
        </row>
        <row r="57">
          <cell r="E57">
            <v>179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  <pageSetUpPr fitToPage="1"/>
  </sheetPr>
  <dimension ref="A1:S109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5" width="16" style="187" customWidth="1"/>
    <col min="6" max="6" width="15.7109375" style="187" bestFit="1" customWidth="1"/>
    <col min="7" max="7" width="21.28515625" style="188" customWidth="1"/>
    <col min="8" max="9" width="17.85546875" style="187" customWidth="1"/>
    <col min="10" max="10" width="20.85546875" style="187" customWidth="1"/>
    <col min="11" max="11" width="17.28515625" style="187" customWidth="1"/>
    <col min="12" max="12" width="15.7109375" style="187" bestFit="1" customWidth="1"/>
    <col min="13" max="13" width="21.140625" style="187" customWidth="1"/>
    <col min="14" max="15" width="16" style="187" customWidth="1"/>
    <col min="16" max="16" width="21.42578125" style="187" customWidth="1"/>
    <col min="17" max="18" width="15.8554687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Technické služby města Chomutova,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79065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náměstí 1. Máje 89, 430 01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16685637.51</v>
      </c>
      <c r="E15" s="47">
        <f>'[1]NR 2022'!H15</f>
        <v>17108582.789999999</v>
      </c>
      <c r="F15" s="48">
        <f t="shared" ref="F15:F23" si="0">D15+E15</f>
        <v>33794220.299999997</v>
      </c>
      <c r="G15" s="46">
        <f>'[1]NR 2022'!M15</f>
        <v>16230000</v>
      </c>
      <c r="H15" s="47">
        <f>'[1]NR 2022'!N15</f>
        <v>15050000</v>
      </c>
      <c r="I15" s="49">
        <f t="shared" ref="I15:I23" si="1">G15+H15</f>
        <v>31280000</v>
      </c>
      <c r="J15" s="50">
        <f>'[1]NR 2022'!Y15</f>
        <v>16690000</v>
      </c>
      <c r="K15" s="51">
        <f>'[1]NR 2022'!Z15</f>
        <v>17100000</v>
      </c>
      <c r="L15" s="52">
        <f>J15+K15</f>
        <v>33790000</v>
      </c>
      <c r="M15" s="53">
        <f>+J15*1.02</f>
        <v>17023800</v>
      </c>
      <c r="N15" s="47">
        <f t="shared" ref="N15:N23" si="2">+K15*1.02</f>
        <v>17442000</v>
      </c>
      <c r="O15" s="48">
        <f t="shared" ref="O15:O23" si="3">M15+N15</f>
        <v>34465800</v>
      </c>
      <c r="P15" s="46">
        <f t="shared" ref="P15:Q23" si="4">+M15*1.02</f>
        <v>17364276</v>
      </c>
      <c r="Q15" s="47">
        <f t="shared" si="4"/>
        <v>17790840</v>
      </c>
      <c r="R15" s="48">
        <f t="shared" ref="R15:R23" si="5">P15+Q15</f>
        <v>35155116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130031827.89999998</v>
      </c>
      <c r="E16" s="56">
        <f>'[1]NR 2022'!H16</f>
        <v>0</v>
      </c>
      <c r="F16" s="48">
        <f t="shared" si="0"/>
        <v>130031827.89999998</v>
      </c>
      <c r="G16" s="46">
        <f>'[1]NR 2022'!M16</f>
        <v>129943000</v>
      </c>
      <c r="H16" s="56">
        <f>'[1]NR 2022'!N16</f>
        <v>0</v>
      </c>
      <c r="I16" s="49">
        <f t="shared" si="1"/>
        <v>129943000</v>
      </c>
      <c r="J16" s="57">
        <f>'[1]NR 2022'!Y16</f>
        <v>146031000</v>
      </c>
      <c r="K16" s="58">
        <f>'[1]NR 2022'!Z16</f>
        <v>0</v>
      </c>
      <c r="L16" s="59">
        <f t="shared" ref="L16:L23" si="6">J16+K16</f>
        <v>146031000</v>
      </c>
      <c r="M16" s="60">
        <f t="shared" ref="M16:M23" si="7">+J16*1.02</f>
        <v>148951620</v>
      </c>
      <c r="N16" s="56">
        <f t="shared" si="2"/>
        <v>0</v>
      </c>
      <c r="O16" s="48">
        <f t="shared" si="3"/>
        <v>148951620</v>
      </c>
      <c r="P16" s="61">
        <f t="shared" si="4"/>
        <v>151930652.40000001</v>
      </c>
      <c r="Q16" s="56">
        <f t="shared" si="4"/>
        <v>0</v>
      </c>
      <c r="R16" s="48">
        <f t="shared" si="5"/>
        <v>151930652.40000001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0</v>
      </c>
      <c r="E17" s="56">
        <f>'[1]NR 2022'!H17</f>
        <v>0</v>
      </c>
      <c r="F17" s="48">
        <f t="shared" si="0"/>
        <v>0</v>
      </c>
      <c r="G17" s="46">
        <f>'[1]NR 2022'!M17</f>
        <v>0</v>
      </c>
      <c r="H17" s="56">
        <f>'[1]NR 2022'!N17</f>
        <v>0</v>
      </c>
      <c r="I17" s="49">
        <f t="shared" si="1"/>
        <v>0</v>
      </c>
      <c r="J17" s="57">
        <f>'[1]NR 2022'!Y17</f>
        <v>0</v>
      </c>
      <c r="K17" s="58">
        <f>'[1]NR 2022'!Z17</f>
        <v>0</v>
      </c>
      <c r="L17" s="59">
        <f t="shared" si="6"/>
        <v>0</v>
      </c>
      <c r="M17" s="60">
        <f t="shared" si="7"/>
        <v>0</v>
      </c>
      <c r="N17" s="63">
        <f t="shared" si="2"/>
        <v>0</v>
      </c>
      <c r="O17" s="48">
        <f t="shared" si="3"/>
        <v>0</v>
      </c>
      <c r="P17" s="61">
        <f t="shared" si="4"/>
        <v>0</v>
      </c>
      <c r="Q17" s="63">
        <f t="shared" si="4"/>
        <v>0</v>
      </c>
      <c r="R17" s="48">
        <f t="shared" si="5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0</v>
      </c>
      <c r="E18" s="47">
        <f>'[1]NR 2022'!H18</f>
        <v>0</v>
      </c>
      <c r="F18" s="48">
        <f t="shared" si="0"/>
        <v>0</v>
      </c>
      <c r="G18" s="46">
        <f>'[1]NR 2022'!M18</f>
        <v>1261073</v>
      </c>
      <c r="H18" s="47">
        <f>'[1]NR 2022'!N18</f>
        <v>0</v>
      </c>
      <c r="I18" s="49">
        <f t="shared" si="1"/>
        <v>1261073</v>
      </c>
      <c r="J18" s="57">
        <f>'[1]NR 2022'!Y18</f>
        <v>0</v>
      </c>
      <c r="K18" s="58">
        <f>'[1]NR 2022'!Z18</f>
        <v>0</v>
      </c>
      <c r="L18" s="59">
        <f t="shared" si="6"/>
        <v>0</v>
      </c>
      <c r="M18" s="60">
        <f t="shared" si="7"/>
        <v>0</v>
      </c>
      <c r="N18" s="47">
        <f t="shared" si="2"/>
        <v>0</v>
      </c>
      <c r="O18" s="48">
        <f t="shared" si="3"/>
        <v>0</v>
      </c>
      <c r="P18" s="61">
        <f t="shared" si="4"/>
        <v>0</v>
      </c>
      <c r="Q18" s="47">
        <f t="shared" si="4"/>
        <v>0</v>
      </c>
      <c r="R18" s="48">
        <f t="shared" si="5"/>
        <v>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0</v>
      </c>
      <c r="E19" s="47">
        <f>'[1]NR 2022'!H19</f>
        <v>0</v>
      </c>
      <c r="F19" s="48">
        <f t="shared" si="0"/>
        <v>0</v>
      </c>
      <c r="G19" s="46">
        <f>'[1]NR 2022'!M19</f>
        <v>0</v>
      </c>
      <c r="H19" s="47">
        <f>'[1]NR 2022'!N19</f>
        <v>0</v>
      </c>
      <c r="I19" s="49">
        <f t="shared" si="1"/>
        <v>0</v>
      </c>
      <c r="J19" s="57">
        <f>'[1]NR 2022'!Y19</f>
        <v>0</v>
      </c>
      <c r="K19" s="58">
        <f>'[1]NR 2022'!Z19</f>
        <v>0</v>
      </c>
      <c r="L19" s="59">
        <f t="shared" si="6"/>
        <v>0</v>
      </c>
      <c r="M19" s="60">
        <f t="shared" si="7"/>
        <v>0</v>
      </c>
      <c r="N19" s="66">
        <f t="shared" si="2"/>
        <v>0</v>
      </c>
      <c r="O19" s="48">
        <f t="shared" si="3"/>
        <v>0</v>
      </c>
      <c r="P19" s="61">
        <f t="shared" si="4"/>
        <v>0</v>
      </c>
      <c r="Q19" s="66">
        <f t="shared" si="4"/>
        <v>0</v>
      </c>
      <c r="R19" s="48">
        <f t="shared" si="5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3770031.26</v>
      </c>
      <c r="E20" s="47">
        <f>'[1]NR 2022'!H20</f>
        <v>0</v>
      </c>
      <c r="F20" s="48">
        <f t="shared" si="0"/>
        <v>3770031.26</v>
      </c>
      <c r="G20" s="46">
        <f>'[1]NR 2022'!M20</f>
        <v>0</v>
      </c>
      <c r="H20" s="47">
        <f>'[1]NR 2022'!N20</f>
        <v>0</v>
      </c>
      <c r="I20" s="49">
        <f t="shared" si="1"/>
        <v>0</v>
      </c>
      <c r="J20" s="57">
        <f>'[1]NR 2022'!Y20</f>
        <v>3770000</v>
      </c>
      <c r="K20" s="58">
        <f>'[1]NR 2022'!Z20</f>
        <v>0</v>
      </c>
      <c r="L20" s="59">
        <f t="shared" si="6"/>
        <v>3770000</v>
      </c>
      <c r="M20" s="60">
        <f t="shared" si="7"/>
        <v>3845400</v>
      </c>
      <c r="N20" s="66">
        <f t="shared" si="2"/>
        <v>0</v>
      </c>
      <c r="O20" s="48">
        <f t="shared" si="3"/>
        <v>3845400</v>
      </c>
      <c r="P20" s="61">
        <f t="shared" si="4"/>
        <v>3922308</v>
      </c>
      <c r="Q20" s="66">
        <f t="shared" si="4"/>
        <v>0</v>
      </c>
      <c r="R20" s="48">
        <f t="shared" si="5"/>
        <v>3922308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3241328.8099999996</v>
      </c>
      <c r="E21" s="47">
        <f>'[1]NR 2022'!H21</f>
        <v>63742.82</v>
      </c>
      <c r="F21" s="48">
        <f t="shared" si="0"/>
        <v>3305071.6299999994</v>
      </c>
      <c r="G21" s="46">
        <f>'[1]NR 2022'!M21</f>
        <v>1396342</v>
      </c>
      <c r="H21" s="47">
        <f>'[1]NR 2022'!N21</f>
        <v>6000</v>
      </c>
      <c r="I21" s="49">
        <f t="shared" si="1"/>
        <v>1402342</v>
      </c>
      <c r="J21" s="57">
        <f>'[1]NR 2022'!Y21</f>
        <v>3200000</v>
      </c>
      <c r="K21" s="58">
        <f>'[1]NR 2022'!Z21</f>
        <v>0</v>
      </c>
      <c r="L21" s="59">
        <f t="shared" si="6"/>
        <v>3200000</v>
      </c>
      <c r="M21" s="60">
        <f t="shared" si="7"/>
        <v>3264000</v>
      </c>
      <c r="N21" s="69">
        <f t="shared" si="2"/>
        <v>0</v>
      </c>
      <c r="O21" s="48">
        <f t="shared" si="3"/>
        <v>3264000</v>
      </c>
      <c r="P21" s="61">
        <f t="shared" si="4"/>
        <v>3329280</v>
      </c>
      <c r="Q21" s="69">
        <f t="shared" si="4"/>
        <v>0</v>
      </c>
      <c r="R21" s="48">
        <f t="shared" si="5"/>
        <v>3329280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200731.54</v>
      </c>
      <c r="E22" s="47">
        <f>'[1]NR 2022'!H22</f>
        <v>0</v>
      </c>
      <c r="F22" s="48">
        <f t="shared" si="0"/>
        <v>200731.54</v>
      </c>
      <c r="G22" s="46">
        <f>'[1]NR 2022'!M22</f>
        <v>625000</v>
      </c>
      <c r="H22" s="47">
        <f>'[1]NR 2022'!N22</f>
        <v>0</v>
      </c>
      <c r="I22" s="49">
        <f t="shared" si="1"/>
        <v>625000</v>
      </c>
      <c r="J22" s="57">
        <f>'[1]NR 2022'!Y22</f>
        <v>200000</v>
      </c>
      <c r="K22" s="58">
        <f>'[1]NR 2022'!Z22</f>
        <v>0</v>
      </c>
      <c r="L22" s="59">
        <f t="shared" si="6"/>
        <v>200000</v>
      </c>
      <c r="M22" s="60">
        <f t="shared" si="7"/>
        <v>204000</v>
      </c>
      <c r="N22" s="69">
        <f t="shared" si="2"/>
        <v>0</v>
      </c>
      <c r="O22" s="48">
        <f t="shared" si="3"/>
        <v>204000</v>
      </c>
      <c r="P22" s="61">
        <f t="shared" si="4"/>
        <v>208080</v>
      </c>
      <c r="Q22" s="69">
        <f t="shared" si="4"/>
        <v>0</v>
      </c>
      <c r="R22" s="48">
        <f t="shared" si="5"/>
        <v>208080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252066.11</v>
      </c>
      <c r="E23" s="47">
        <f>'[1]NR 2022'!H23</f>
        <v>0</v>
      </c>
      <c r="F23" s="72">
        <f t="shared" si="0"/>
        <v>252066.11</v>
      </c>
      <c r="G23" s="46">
        <f>'[1]NR 2022'!M23</f>
        <v>0</v>
      </c>
      <c r="H23" s="47">
        <f>'[1]NR 2022'!N23</f>
        <v>0</v>
      </c>
      <c r="I23" s="73">
        <f t="shared" si="1"/>
        <v>0</v>
      </c>
      <c r="J23" s="57">
        <f>'[1]NR 2022'!Y23</f>
        <v>250000</v>
      </c>
      <c r="K23" s="58">
        <f>'[1]NR 2022'!Z23</f>
        <v>0</v>
      </c>
      <c r="L23" s="59">
        <f t="shared" si="6"/>
        <v>250000</v>
      </c>
      <c r="M23" s="74">
        <f t="shared" si="7"/>
        <v>255000</v>
      </c>
      <c r="N23" s="75">
        <f t="shared" si="2"/>
        <v>0</v>
      </c>
      <c r="O23" s="72">
        <f t="shared" si="3"/>
        <v>255000</v>
      </c>
      <c r="P23" s="76">
        <f t="shared" si="4"/>
        <v>260100</v>
      </c>
      <c r="Q23" s="75">
        <f t="shared" si="4"/>
        <v>0</v>
      </c>
      <c r="R23" s="72">
        <f t="shared" si="5"/>
        <v>260100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8">SUM(D15:D21)</f>
        <v>153728825.47999996</v>
      </c>
      <c r="E24" s="79">
        <f t="shared" si="8"/>
        <v>17172325.609999999</v>
      </c>
      <c r="F24" s="79">
        <f t="shared" si="8"/>
        <v>170901151.08999997</v>
      </c>
      <c r="G24" s="79">
        <f t="shared" si="8"/>
        <v>148830415</v>
      </c>
      <c r="H24" s="79">
        <f t="shared" si="8"/>
        <v>15056000</v>
      </c>
      <c r="I24" s="80">
        <f t="shared" si="8"/>
        <v>163886415</v>
      </c>
      <c r="J24" s="81">
        <f t="shared" si="8"/>
        <v>169691000</v>
      </c>
      <c r="K24" s="81">
        <f t="shared" si="8"/>
        <v>17100000</v>
      </c>
      <c r="L24" s="81">
        <f t="shared" si="8"/>
        <v>186791000</v>
      </c>
      <c r="M24" s="82">
        <f t="shared" si="8"/>
        <v>173084820</v>
      </c>
      <c r="N24" s="79">
        <f t="shared" si="8"/>
        <v>17442000</v>
      </c>
      <c r="O24" s="79">
        <f t="shared" si="8"/>
        <v>190526820</v>
      </c>
      <c r="P24" s="79">
        <f t="shared" si="8"/>
        <v>176546516.40000001</v>
      </c>
      <c r="Q24" s="79">
        <f t="shared" si="8"/>
        <v>17790840</v>
      </c>
      <c r="R24" s="79">
        <f t="shared" si="8"/>
        <v>194337356.40000001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6624868.8400000008</v>
      </c>
      <c r="E28" s="47">
        <f>'[1]NR 2022'!H28</f>
        <v>27239.68</v>
      </c>
      <c r="F28" s="48">
        <f t="shared" ref="F28:F38" si="9">D28+E28</f>
        <v>6652108.5200000005</v>
      </c>
      <c r="G28" s="46">
        <f>+'[1]NR 2022'!M28</f>
        <v>3106398.83</v>
      </c>
      <c r="H28" s="47">
        <f>+'[1]NR 2022'!N28</f>
        <v>38000</v>
      </c>
      <c r="I28" s="49">
        <f t="shared" ref="I28:I38" si="10">G28+H28</f>
        <v>3144398.83</v>
      </c>
      <c r="J28" s="50">
        <f>'[1]NR 2022'!Y28</f>
        <v>6790000</v>
      </c>
      <c r="K28" s="51">
        <f>'[1]NR 2022'!Z28</f>
        <v>30000</v>
      </c>
      <c r="L28" s="52">
        <f t="shared" ref="L28:L38" si="11">J28+K28</f>
        <v>6820000</v>
      </c>
      <c r="M28" s="101">
        <f t="shared" ref="M28:N38" si="12">+J28*1.02</f>
        <v>6925800</v>
      </c>
      <c r="N28" s="101">
        <f t="shared" si="12"/>
        <v>30600</v>
      </c>
      <c r="O28" s="48">
        <f t="shared" ref="O28:O38" si="13">M28+N28</f>
        <v>6956400</v>
      </c>
      <c r="P28" s="101">
        <f t="shared" ref="P28:Q38" si="14">+M28*1.02</f>
        <v>7064316</v>
      </c>
      <c r="Q28" s="101">
        <f t="shared" si="14"/>
        <v>31212</v>
      </c>
      <c r="R28" s="48">
        <f t="shared" ref="R28:R38" si="15">P28+Q28</f>
        <v>7095528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9323081.2300000023</v>
      </c>
      <c r="E29" s="56">
        <f>'[1]NR 2022'!H29</f>
        <v>2371005.12</v>
      </c>
      <c r="F29" s="48">
        <f t="shared" si="9"/>
        <v>11694086.350000001</v>
      </c>
      <c r="G29" s="46">
        <f>+'[1]NR 2022'!M29</f>
        <v>11260000</v>
      </c>
      <c r="H29" s="56">
        <f>+'[1]NR 2022'!N29</f>
        <v>2407500</v>
      </c>
      <c r="I29" s="49">
        <f t="shared" si="10"/>
        <v>13667500</v>
      </c>
      <c r="J29" s="57">
        <f>'[1]NR 2022'!Y29</f>
        <v>9561200</v>
      </c>
      <c r="K29" s="103">
        <f>'[1]NR 2022'!Z29</f>
        <v>2300000</v>
      </c>
      <c r="L29" s="59">
        <f t="shared" si="11"/>
        <v>11861200</v>
      </c>
      <c r="M29" s="104">
        <f t="shared" si="12"/>
        <v>9752424</v>
      </c>
      <c r="N29" s="105">
        <f t="shared" si="12"/>
        <v>2346000</v>
      </c>
      <c r="O29" s="48">
        <f t="shared" si="13"/>
        <v>12098424</v>
      </c>
      <c r="P29" s="104">
        <f t="shared" si="14"/>
        <v>9947472.4800000004</v>
      </c>
      <c r="Q29" s="105">
        <f t="shared" si="14"/>
        <v>2392920</v>
      </c>
      <c r="R29" s="48">
        <f t="shared" si="15"/>
        <v>12340392.48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11141587.510000002</v>
      </c>
      <c r="E30" s="56">
        <f>'[1]NR 2022'!H30</f>
        <v>74024.94</v>
      </c>
      <c r="F30" s="48">
        <f t="shared" si="9"/>
        <v>11215612.450000001</v>
      </c>
      <c r="G30" s="46">
        <f>+'[1]NR 2022'!M30</f>
        <v>10900000</v>
      </c>
      <c r="H30" s="56">
        <f>+'[1]NR 2022'!N30</f>
        <v>65000</v>
      </c>
      <c r="I30" s="49">
        <f t="shared" si="10"/>
        <v>10965000</v>
      </c>
      <c r="J30" s="57">
        <f>'[1]NR 2022'!Y30</f>
        <v>20099872</v>
      </c>
      <c r="K30" s="103">
        <f>'[1]NR 2022'!Z30</f>
        <v>70000</v>
      </c>
      <c r="L30" s="59">
        <f t="shared" si="11"/>
        <v>20169872</v>
      </c>
      <c r="M30" s="104">
        <f t="shared" si="12"/>
        <v>20501869.440000001</v>
      </c>
      <c r="N30" s="105">
        <f t="shared" si="12"/>
        <v>71400</v>
      </c>
      <c r="O30" s="48">
        <f t="shared" si="13"/>
        <v>20573269.440000001</v>
      </c>
      <c r="P30" s="104">
        <f t="shared" si="14"/>
        <v>20911906.8288</v>
      </c>
      <c r="Q30" s="105">
        <f t="shared" si="14"/>
        <v>72828</v>
      </c>
      <c r="R30" s="48">
        <f t="shared" si="15"/>
        <v>20984734.8288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32561035.100000005</v>
      </c>
      <c r="E31" s="47">
        <f>'[1]NR 2022'!H31</f>
        <v>3965371.5</v>
      </c>
      <c r="F31" s="48">
        <f t="shared" si="9"/>
        <v>36526406.600000009</v>
      </c>
      <c r="G31" s="46">
        <f>+'[1]NR 2022'!M31</f>
        <v>29320000</v>
      </c>
      <c r="H31" s="47">
        <f>+'[1]NR 2022'!N31</f>
        <v>4296180</v>
      </c>
      <c r="I31" s="49">
        <f t="shared" si="10"/>
        <v>33616180</v>
      </c>
      <c r="J31" s="57">
        <f>'[1]NR 2022'!Y31</f>
        <v>32684789</v>
      </c>
      <c r="K31" s="58">
        <f>'[1]NR 2022'!Z31</f>
        <v>4000000</v>
      </c>
      <c r="L31" s="59">
        <f t="shared" si="11"/>
        <v>36684789</v>
      </c>
      <c r="M31" s="104">
        <f t="shared" si="12"/>
        <v>33338484.780000001</v>
      </c>
      <c r="N31" s="104">
        <f t="shared" si="12"/>
        <v>4080000</v>
      </c>
      <c r="O31" s="48">
        <f t="shared" si="13"/>
        <v>37418484.780000001</v>
      </c>
      <c r="P31" s="104">
        <f t="shared" si="14"/>
        <v>34005254.475600004</v>
      </c>
      <c r="Q31" s="104">
        <f t="shared" si="14"/>
        <v>4161600</v>
      </c>
      <c r="R31" s="48">
        <f t="shared" si="15"/>
        <v>38166854.475600004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54901495.370000005</v>
      </c>
      <c r="E32" s="47">
        <f>'[1]NR 2022'!H32</f>
        <v>3276445.63</v>
      </c>
      <c r="F32" s="48">
        <f t="shared" si="9"/>
        <v>58177941.000000007</v>
      </c>
      <c r="G32" s="46">
        <f>+'[1]NR 2022'!M32</f>
        <v>59384719.997649997</v>
      </c>
      <c r="H32" s="47">
        <f>+'[1]NR 2022'!N32</f>
        <v>2711000</v>
      </c>
      <c r="I32" s="49">
        <f t="shared" si="10"/>
        <v>62095719.997649997</v>
      </c>
      <c r="J32" s="57">
        <f>'[1]NR 2022'!Y32</f>
        <v>63841600</v>
      </c>
      <c r="K32" s="58">
        <f>'[1]NR 2022'!Z32</f>
        <v>3300000</v>
      </c>
      <c r="L32" s="59">
        <f t="shared" si="11"/>
        <v>67141600</v>
      </c>
      <c r="M32" s="104">
        <f t="shared" si="12"/>
        <v>65118432</v>
      </c>
      <c r="N32" s="104">
        <f t="shared" si="12"/>
        <v>3366000</v>
      </c>
      <c r="O32" s="48">
        <f t="shared" si="13"/>
        <v>68484432</v>
      </c>
      <c r="P32" s="104">
        <f t="shared" si="14"/>
        <v>66420800.640000001</v>
      </c>
      <c r="Q32" s="104">
        <f t="shared" si="14"/>
        <v>3433320</v>
      </c>
      <c r="R32" s="48">
        <f t="shared" si="15"/>
        <v>69854120.640000001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53808443.369999997</v>
      </c>
      <c r="E33" s="47">
        <f>'[1]NR 2022'!H33</f>
        <v>3276445.63</v>
      </c>
      <c r="F33" s="48">
        <f t="shared" si="9"/>
        <v>57084889</v>
      </c>
      <c r="G33" s="46">
        <f>+'[1]NR 2022'!M33</f>
        <v>58589719.99764999</v>
      </c>
      <c r="H33" s="47">
        <f>+'[1]NR 2022'!N33</f>
        <v>2711000</v>
      </c>
      <c r="I33" s="49">
        <f t="shared" si="10"/>
        <v>61300719.99764999</v>
      </c>
      <c r="J33" s="57">
        <f>'[1]NR 2022'!Y33</f>
        <v>62741600</v>
      </c>
      <c r="K33" s="58">
        <f>'[1]NR 2022'!Z33</f>
        <v>3300000</v>
      </c>
      <c r="L33" s="59">
        <f t="shared" si="11"/>
        <v>66041600</v>
      </c>
      <c r="M33" s="104">
        <f t="shared" si="12"/>
        <v>63996432</v>
      </c>
      <c r="N33" s="104">
        <f t="shared" si="12"/>
        <v>3366000</v>
      </c>
      <c r="O33" s="48">
        <f t="shared" si="13"/>
        <v>67362432</v>
      </c>
      <c r="P33" s="104">
        <f t="shared" si="14"/>
        <v>65276360.640000001</v>
      </c>
      <c r="Q33" s="104">
        <f t="shared" si="14"/>
        <v>3433320</v>
      </c>
      <c r="R33" s="48">
        <f t="shared" si="15"/>
        <v>68709680.640000001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1093052</v>
      </c>
      <c r="E34" s="47">
        <f>'[1]NR 2022'!H34</f>
        <v>0</v>
      </c>
      <c r="F34" s="48">
        <f t="shared" si="9"/>
        <v>1093052</v>
      </c>
      <c r="G34" s="46">
        <f>+'[1]NR 2022'!M34</f>
        <v>795000</v>
      </c>
      <c r="H34" s="47">
        <f>+'[1]NR 2022'!N34</f>
        <v>0</v>
      </c>
      <c r="I34" s="49">
        <f t="shared" si="10"/>
        <v>795000</v>
      </c>
      <c r="J34" s="57">
        <f>'[1]NR 2022'!Y34</f>
        <v>1100000</v>
      </c>
      <c r="K34" s="58">
        <f>'[1]NR 2022'!Z34</f>
        <v>0</v>
      </c>
      <c r="L34" s="59">
        <f t="shared" si="11"/>
        <v>1100000</v>
      </c>
      <c r="M34" s="104">
        <f t="shared" si="12"/>
        <v>1122000</v>
      </c>
      <c r="N34" s="104">
        <f t="shared" si="12"/>
        <v>0</v>
      </c>
      <c r="O34" s="48">
        <f t="shared" si="13"/>
        <v>1122000</v>
      </c>
      <c r="P34" s="104">
        <f t="shared" si="14"/>
        <v>1144440</v>
      </c>
      <c r="Q34" s="104">
        <f t="shared" si="14"/>
        <v>0</v>
      </c>
      <c r="R34" s="48">
        <f t="shared" si="15"/>
        <v>1144440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19820722.07</v>
      </c>
      <c r="E35" s="47">
        <f>'[1]NR 2022'!H35</f>
        <v>1181605.53</v>
      </c>
      <c r="F35" s="48">
        <f t="shared" si="9"/>
        <v>21002327.600000001</v>
      </c>
      <c r="G35" s="46">
        <f>+'[1]NR 2022'!M35</f>
        <v>21259729.759158701</v>
      </c>
      <c r="H35" s="47">
        <f>+'[1]NR 2022'!N35</f>
        <v>978838</v>
      </c>
      <c r="I35" s="49">
        <f t="shared" si="10"/>
        <v>22238567.759158701</v>
      </c>
      <c r="J35" s="57">
        <f>'[1]NR 2022'!Y35</f>
        <v>21330539</v>
      </c>
      <c r="K35" s="58">
        <f>'[1]NR 2022'!Z35</f>
        <v>1150000</v>
      </c>
      <c r="L35" s="59">
        <f t="shared" si="11"/>
        <v>22480539</v>
      </c>
      <c r="M35" s="104">
        <f t="shared" si="12"/>
        <v>21757149.780000001</v>
      </c>
      <c r="N35" s="104">
        <f t="shared" si="12"/>
        <v>1173000</v>
      </c>
      <c r="O35" s="48">
        <f t="shared" si="13"/>
        <v>22930149.780000001</v>
      </c>
      <c r="P35" s="104">
        <f t="shared" si="14"/>
        <v>22192292.775600001</v>
      </c>
      <c r="Q35" s="104">
        <f t="shared" si="14"/>
        <v>1196460</v>
      </c>
      <c r="R35" s="48">
        <f t="shared" si="15"/>
        <v>23388752.775600001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67472</v>
      </c>
      <c r="E36" s="47">
        <f>'[1]NR 2022'!H36</f>
        <v>249384</v>
      </c>
      <c r="F36" s="48">
        <f t="shared" si="9"/>
        <v>316856</v>
      </c>
      <c r="G36" s="46">
        <f>+'[1]NR 2022'!M36</f>
        <v>73100</v>
      </c>
      <c r="H36" s="47">
        <f>+'[1]NR 2022'!N36</f>
        <v>360100</v>
      </c>
      <c r="I36" s="49">
        <f t="shared" si="10"/>
        <v>433200</v>
      </c>
      <c r="J36" s="57">
        <f>'[1]NR 2022'!Y36</f>
        <v>70000</v>
      </c>
      <c r="K36" s="58">
        <f>'[1]NR 2022'!Z36</f>
        <v>250000</v>
      </c>
      <c r="L36" s="59">
        <f t="shared" si="11"/>
        <v>320000</v>
      </c>
      <c r="M36" s="104">
        <f t="shared" si="12"/>
        <v>71400</v>
      </c>
      <c r="N36" s="104">
        <f t="shared" si="12"/>
        <v>255000</v>
      </c>
      <c r="O36" s="48">
        <f t="shared" si="13"/>
        <v>326400</v>
      </c>
      <c r="P36" s="104">
        <f t="shared" si="14"/>
        <v>72828</v>
      </c>
      <c r="Q36" s="104">
        <f t="shared" si="14"/>
        <v>260100</v>
      </c>
      <c r="R36" s="48">
        <f t="shared" si="15"/>
        <v>332928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14759710.150000002</v>
      </c>
      <c r="E37" s="47">
        <f>'[1]NR 2022'!H37</f>
        <v>993766.85000000009</v>
      </c>
      <c r="F37" s="48">
        <f t="shared" si="9"/>
        <v>15753477.000000002</v>
      </c>
      <c r="G37" s="46">
        <f>+'[1]NR 2022'!M37</f>
        <v>7395165.9999999991</v>
      </c>
      <c r="H37" s="47">
        <f>+'[1]NR 2022'!N37</f>
        <v>1288200</v>
      </c>
      <c r="I37" s="49">
        <f t="shared" si="10"/>
        <v>8683366</v>
      </c>
      <c r="J37" s="57">
        <f>'[1]NR 2022'!Y37</f>
        <v>10730000</v>
      </c>
      <c r="K37" s="58">
        <f>'[1]NR 2022'!Z37</f>
        <v>1000000</v>
      </c>
      <c r="L37" s="59">
        <f t="shared" si="11"/>
        <v>11730000</v>
      </c>
      <c r="M37" s="104">
        <f t="shared" si="12"/>
        <v>10944600</v>
      </c>
      <c r="N37" s="104">
        <f t="shared" si="12"/>
        <v>1020000</v>
      </c>
      <c r="O37" s="48">
        <f t="shared" si="13"/>
        <v>11964600</v>
      </c>
      <c r="P37" s="104">
        <f t="shared" si="14"/>
        <v>11163492</v>
      </c>
      <c r="Q37" s="104">
        <f t="shared" si="14"/>
        <v>1040400</v>
      </c>
      <c r="R37" s="48">
        <f t="shared" si="15"/>
        <v>12203892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7289586.4900000393</v>
      </c>
      <c r="E38" s="47">
        <f>'[1]NR 2022'!H38</f>
        <v>2227986.36</v>
      </c>
      <c r="F38" s="72">
        <f t="shared" si="9"/>
        <v>9517572.8500000387</v>
      </c>
      <c r="G38" s="46">
        <f>+'[1]NR 2022'!M38</f>
        <v>7202300.4119868446</v>
      </c>
      <c r="H38" s="47">
        <f>+'[1]NR 2022'!N38</f>
        <v>1840182</v>
      </c>
      <c r="I38" s="73">
        <f t="shared" si="10"/>
        <v>9042482.4119868446</v>
      </c>
      <c r="J38" s="57">
        <f>'[1]NR 2022'!Y38</f>
        <v>7300000</v>
      </c>
      <c r="K38" s="58">
        <f>'[1]NR 2022'!Z38</f>
        <v>2283000</v>
      </c>
      <c r="L38" s="59">
        <f t="shared" si="11"/>
        <v>9583000</v>
      </c>
      <c r="M38" s="109">
        <f t="shared" si="12"/>
        <v>7446000</v>
      </c>
      <c r="N38" s="109">
        <f t="shared" si="12"/>
        <v>2328660</v>
      </c>
      <c r="O38" s="72">
        <f t="shared" si="13"/>
        <v>9774660</v>
      </c>
      <c r="P38" s="109">
        <f t="shared" si="14"/>
        <v>7594920</v>
      </c>
      <c r="Q38" s="109">
        <f t="shared" si="14"/>
        <v>2375233.2000000002</v>
      </c>
      <c r="R38" s="72">
        <f t="shared" si="15"/>
        <v>9970153.1999999993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156489558.76000005</v>
      </c>
      <c r="E39" s="111">
        <f>SUM(E28:E32)+SUM(E35:E38)</f>
        <v>14366829.610000001</v>
      </c>
      <c r="F39" s="112">
        <f>SUM(F35:F38)+SUM(F28:F32)</f>
        <v>170856388.37000006</v>
      </c>
      <c r="G39" s="111">
        <f>SUM(G28:G32)+SUM(G35:G38)</f>
        <v>149901414.99879554</v>
      </c>
      <c r="H39" s="111">
        <f>SUM(H28:H32)+SUM(H35:H38)</f>
        <v>13985000</v>
      </c>
      <c r="I39" s="113">
        <f>SUM(I35:I38)+SUM(I28:I32)</f>
        <v>163886414.99879554</v>
      </c>
      <c r="J39" s="114">
        <f>SUM(J28:J32)+SUM(J35:J38)</f>
        <v>172408000</v>
      </c>
      <c r="K39" s="115">
        <f>SUM(K28:K32)+SUM(K35:K38)</f>
        <v>14383000</v>
      </c>
      <c r="L39" s="114">
        <f>SUM(L35:L38)+SUM(L28:L32)</f>
        <v>186791000</v>
      </c>
      <c r="M39" s="111">
        <f>SUM(M28:M32)+SUM(M35:M38)</f>
        <v>175856160</v>
      </c>
      <c r="N39" s="111">
        <f>SUM(N28:N32)+SUM(N35:N38)</f>
        <v>14670660</v>
      </c>
      <c r="O39" s="112">
        <f>SUM(O35:O38)+SUM(O28:O32)</f>
        <v>190526820</v>
      </c>
      <c r="P39" s="111">
        <f>SUM(P28:P32)+SUM(P35:P38)</f>
        <v>179373283.19999999</v>
      </c>
      <c r="Q39" s="111">
        <f>SUM(Q28:Q32)+SUM(Q35:Q38)</f>
        <v>14964073.199999999</v>
      </c>
      <c r="R39" s="112">
        <f>SUM(R35:R38)+SUM(R28:R32)</f>
        <v>194337356.40000001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6">D24-D39</f>
        <v>-2760733.2800000906</v>
      </c>
      <c r="E40" s="118">
        <f t="shared" si="16"/>
        <v>2805495.9999999981</v>
      </c>
      <c r="F40" s="119">
        <f t="shared" si="16"/>
        <v>44762.719999909401</v>
      </c>
      <c r="G40" s="118">
        <f t="shared" si="16"/>
        <v>-1070999.9987955391</v>
      </c>
      <c r="H40" s="118">
        <f t="shared" si="16"/>
        <v>1071000</v>
      </c>
      <c r="I40" s="120">
        <f t="shared" si="16"/>
        <v>1.2044608592987061E-3</v>
      </c>
      <c r="J40" s="118">
        <f t="shared" si="16"/>
        <v>-2717000</v>
      </c>
      <c r="K40" s="118">
        <f t="shared" si="16"/>
        <v>2717000</v>
      </c>
      <c r="L40" s="119">
        <f t="shared" si="16"/>
        <v>0</v>
      </c>
      <c r="M40" s="121">
        <f t="shared" si="16"/>
        <v>-2771340</v>
      </c>
      <c r="N40" s="118">
        <f t="shared" si="16"/>
        <v>2771340</v>
      </c>
      <c r="O40" s="119">
        <f t="shared" si="16"/>
        <v>0</v>
      </c>
      <c r="P40" s="118">
        <f t="shared" si="16"/>
        <v>-2826766.7999999821</v>
      </c>
      <c r="Q40" s="118">
        <f t="shared" si="16"/>
        <v>2826766.8000000007</v>
      </c>
      <c r="R40" s="119">
        <f t="shared" si="16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-129987065.18000007</v>
      </c>
      <c r="G41" s="124"/>
      <c r="H41" s="127"/>
      <c r="I41" s="128">
        <f>I40-G16</f>
        <v>-129942999.99879554</v>
      </c>
      <c r="J41" s="129"/>
      <c r="K41" s="127"/>
      <c r="L41" s="126">
        <f>L40-J16</f>
        <v>-146031000</v>
      </c>
      <c r="M41" s="130"/>
      <c r="N41" s="127"/>
      <c r="O41" s="126">
        <f>O40-M16</f>
        <v>-148951620</v>
      </c>
      <c r="P41" s="124"/>
      <c r="Q41" s="127"/>
      <c r="R41" s="126">
        <f>R40-P16</f>
        <v>-151930652.40000001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0</v>
      </c>
      <c r="E44" s="134"/>
      <c r="F44" s="140"/>
      <c r="G44" s="142">
        <v>0</v>
      </c>
      <c r="H44" s="143"/>
      <c r="I44" s="143"/>
      <c r="J44" s="142">
        <v>0</v>
      </c>
      <c r="K44" s="143"/>
      <c r="L44" s="143"/>
      <c r="M44" s="142">
        <v>0</v>
      </c>
      <c r="N44" s="3"/>
      <c r="O44" s="3"/>
      <c r="P44" s="142">
        <v>0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f>+'[1]NR 2022'!V47</f>
        <v>8990776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f>+'[1]NR 2022'!G51</f>
        <v>198940</v>
      </c>
      <c r="E51" s="134"/>
      <c r="F51" s="3"/>
      <c r="G51" s="155">
        <f>+'[1]NR 2022'!M51</f>
        <v>198936.75</v>
      </c>
      <c r="H51" s="3"/>
      <c r="I51" s="3"/>
      <c r="J51" s="155">
        <f>+'[1]NR 2022'!Y51</f>
        <v>198936.75</v>
      </c>
      <c r="K51" s="3"/>
      <c r="L51" s="156"/>
      <c r="M51" s="155">
        <v>100000</v>
      </c>
      <c r="N51" s="156"/>
      <c r="O51" s="156"/>
      <c r="P51" s="155">
        <v>100000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f>+'[1]NR 2022'!G52</f>
        <v>6164040</v>
      </c>
      <c r="E52" s="134"/>
      <c r="F52" s="3"/>
      <c r="G52" s="155">
        <f>+'[1]NR 2022'!M52</f>
        <v>7491120.4500000002</v>
      </c>
      <c r="H52" s="3"/>
      <c r="I52" s="3"/>
      <c r="J52" s="155">
        <f>+'[1]NR 2022'!Y52</f>
        <v>11730000</v>
      </c>
      <c r="K52" s="3"/>
      <c r="L52" s="156"/>
      <c r="M52" s="155">
        <v>2000000</v>
      </c>
      <c r="N52" s="156"/>
      <c r="O52" s="156"/>
      <c r="P52" s="155">
        <v>2000000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f>+'[1]NR 2022'!G53</f>
        <v>0</v>
      </c>
      <c r="E53" s="134"/>
      <c r="F53" s="3"/>
      <c r="G53" s="155">
        <f>+'[1]NR 2022'!M53</f>
        <v>0</v>
      </c>
      <c r="H53" s="3"/>
      <c r="I53" s="3"/>
      <c r="J53" s="155">
        <f>+'[1]NR 2022'!Y53</f>
        <v>0</v>
      </c>
      <c r="K53" s="3"/>
      <c r="L53" s="156"/>
      <c r="M53" s="155">
        <v>0</v>
      </c>
      <c r="N53" s="156"/>
      <c r="O53" s="156"/>
      <c r="P53" s="155">
        <v>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f>+'[1]NR 2022'!G54</f>
        <v>214100</v>
      </c>
      <c r="E54" s="134"/>
      <c r="F54" s="3"/>
      <c r="G54" s="155">
        <f>+'[1]NR 2022'!M54</f>
        <v>118846.16999999993</v>
      </c>
      <c r="H54" s="3"/>
      <c r="I54" s="3"/>
      <c r="J54" s="155">
        <f>+'[1]NR 2022'!Y54</f>
        <v>231081.12000000011</v>
      </c>
      <c r="K54" s="3"/>
      <c r="L54" s="156"/>
      <c r="M54" s="155">
        <v>100000</v>
      </c>
      <c r="N54" s="156"/>
      <c r="O54" s="156"/>
      <c r="P54" s="155">
        <v>100000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f>+'[1]NR 2022'!E57</f>
        <v>179</v>
      </c>
      <c r="E57" s="134"/>
      <c r="F57" s="140"/>
      <c r="G57" s="158">
        <v>179</v>
      </c>
      <c r="H57" s="134"/>
      <c r="I57" s="140"/>
      <c r="J57" s="158">
        <v>179</v>
      </c>
      <c r="K57" s="140"/>
      <c r="L57" s="3"/>
      <c r="M57" s="158">
        <v>179</v>
      </c>
      <c r="N57" s="3"/>
      <c r="O57" s="3"/>
      <c r="P57" s="158">
        <v>179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44428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TSmCh</vt:lpstr>
      <vt:lpstr>TSmCh!Oblast_tisku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2021-12-20T12:07:46Z</dcterms:created>
  <dcterms:modified xsi:type="dcterms:W3CDTF">2021-12-20T12:07:47Z</dcterms:modified>
</cp:coreProperties>
</file>