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SVR 2022-2023" sheetId="1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G57" i="1"/>
  <c r="D57" i="1"/>
  <c r="J54" i="1"/>
  <c r="G54" i="1"/>
  <c r="D54" i="1"/>
  <c r="J53" i="1"/>
  <c r="G53" i="1"/>
  <c r="D53" i="1"/>
  <c r="J52" i="1"/>
  <c r="G52" i="1"/>
  <c r="D52" i="1"/>
  <c r="J51" i="1"/>
  <c r="G51" i="1"/>
  <c r="D51" i="1"/>
  <c r="P50" i="1"/>
  <c r="M50" i="1"/>
  <c r="J50" i="1"/>
  <c r="G50" i="1"/>
  <c r="D50" i="1"/>
  <c r="N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K37" i="1"/>
  <c r="J37" i="1"/>
  <c r="L37" i="1" s="1"/>
  <c r="I37" i="1"/>
  <c r="H37" i="1"/>
  <c r="G37" i="1"/>
  <c r="E37" i="1"/>
  <c r="D37" i="1"/>
  <c r="F37" i="1" s="1"/>
  <c r="R36" i="1"/>
  <c r="O36" i="1"/>
  <c r="L36" i="1"/>
  <c r="K36" i="1"/>
  <c r="J36" i="1"/>
  <c r="H36" i="1"/>
  <c r="G36" i="1"/>
  <c r="I36" i="1" s="1"/>
  <c r="E36" i="1"/>
  <c r="D36" i="1"/>
  <c r="F36" i="1" s="1"/>
  <c r="R35" i="1"/>
  <c r="R39" i="1" s="1"/>
  <c r="O35" i="1"/>
  <c r="O39" i="1" s="1"/>
  <c r="K35" i="1"/>
  <c r="J35" i="1"/>
  <c r="L35" i="1" s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E33" i="1"/>
  <c r="F33" i="1" s="1"/>
  <c r="D33" i="1"/>
  <c r="R32" i="1"/>
  <c r="O32" i="1"/>
  <c r="K32" i="1"/>
  <c r="J32" i="1"/>
  <c r="L32" i="1" s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I31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D29" i="1"/>
  <c r="F29" i="1" s="1"/>
  <c r="R28" i="1"/>
  <c r="O28" i="1"/>
  <c r="L28" i="1"/>
  <c r="K28" i="1"/>
  <c r="J28" i="1"/>
  <c r="J39" i="1" s="1"/>
  <c r="H28" i="1"/>
  <c r="H39" i="1" s="1"/>
  <c r="G28" i="1"/>
  <c r="I28" i="1" s="1"/>
  <c r="E28" i="1"/>
  <c r="E39" i="1" s="1"/>
  <c r="D28" i="1"/>
  <c r="D39" i="1" s="1"/>
  <c r="Q24" i="1"/>
  <c r="Q40" i="1" s="1"/>
  <c r="P24" i="1"/>
  <c r="P40" i="1" s="1"/>
  <c r="N24" i="1"/>
  <c r="M24" i="1"/>
  <c r="R23" i="1"/>
  <c r="O23" i="1"/>
  <c r="L23" i="1"/>
  <c r="K23" i="1"/>
  <c r="J23" i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D22" i="1"/>
  <c r="F22" i="1" s="1"/>
  <c r="R21" i="1"/>
  <c r="O21" i="1"/>
  <c r="L21" i="1"/>
  <c r="K21" i="1"/>
  <c r="J21" i="1"/>
  <c r="H21" i="1"/>
  <c r="G21" i="1"/>
  <c r="I21" i="1" s="1"/>
  <c r="E21" i="1"/>
  <c r="D21" i="1"/>
  <c r="F21" i="1" s="1"/>
  <c r="R20" i="1"/>
  <c r="O20" i="1"/>
  <c r="K20" i="1"/>
  <c r="J20" i="1"/>
  <c r="L20" i="1" s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E19" i="1"/>
  <c r="D19" i="1"/>
  <c r="F19" i="1" s="1"/>
  <c r="R18" i="1"/>
  <c r="O18" i="1"/>
  <c r="K18" i="1"/>
  <c r="J18" i="1"/>
  <c r="L18" i="1" s="1"/>
  <c r="H18" i="1"/>
  <c r="G18" i="1"/>
  <c r="I18" i="1" s="1"/>
  <c r="E18" i="1"/>
  <c r="F18" i="1" s="1"/>
  <c r="D18" i="1"/>
  <c r="R17" i="1"/>
  <c r="O17" i="1"/>
  <c r="K17" i="1"/>
  <c r="J17" i="1"/>
  <c r="L17" i="1" s="1"/>
  <c r="H17" i="1"/>
  <c r="I17" i="1" s="1"/>
  <c r="G17" i="1"/>
  <c r="E17" i="1"/>
  <c r="D17" i="1"/>
  <c r="F17" i="1" s="1"/>
  <c r="R16" i="1"/>
  <c r="O16" i="1"/>
  <c r="K16" i="1"/>
  <c r="L16" i="1" s="1"/>
  <c r="J16" i="1"/>
  <c r="H16" i="1"/>
  <c r="G16" i="1"/>
  <c r="I16" i="1" s="1"/>
  <c r="E16" i="1"/>
  <c r="E24" i="1" s="1"/>
  <c r="E40" i="1" s="1"/>
  <c r="D16" i="1"/>
  <c r="D24" i="1" s="1"/>
  <c r="D40" i="1" s="1"/>
  <c r="R15" i="1"/>
  <c r="R24" i="1" s="1"/>
  <c r="R40" i="1" s="1"/>
  <c r="R41" i="1" s="1"/>
  <c r="O15" i="1"/>
  <c r="O24" i="1" s="1"/>
  <c r="K15" i="1"/>
  <c r="J15" i="1"/>
  <c r="J24" i="1" s="1"/>
  <c r="J40" i="1" s="1"/>
  <c r="H15" i="1"/>
  <c r="H24" i="1" s="1"/>
  <c r="H40" i="1" s="1"/>
  <c r="G15" i="1"/>
  <c r="I15" i="1" s="1"/>
  <c r="I24" i="1" s="1"/>
  <c r="F15" i="1"/>
  <c r="E15" i="1"/>
  <c r="D15" i="1"/>
  <c r="D8" i="1"/>
  <c r="D6" i="1"/>
  <c r="D4" i="1"/>
  <c r="I40" i="1" l="1"/>
  <c r="I41" i="1" s="1"/>
  <c r="I39" i="1"/>
  <c r="O40" i="1"/>
  <c r="O41" i="1" s="1"/>
  <c r="L39" i="1"/>
  <c r="F16" i="1"/>
  <c r="F24" i="1" s="1"/>
  <c r="G24" i="1"/>
  <c r="G40" i="1" s="1"/>
  <c r="G39" i="1"/>
  <c r="K24" i="1"/>
  <c r="K40" i="1" s="1"/>
  <c r="K39" i="1"/>
  <c r="F28" i="1"/>
  <c r="F39" i="1" s="1"/>
  <c r="L15" i="1"/>
  <c r="L24" i="1" s="1"/>
  <c r="F40" i="1" l="1"/>
  <c r="F41" i="1" s="1"/>
  <c r="L40" i="1"/>
  <c r="L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<sst xmlns="http://schemas.openxmlformats.org/spreadsheetml/2006/main" count="150" uniqueCount="96">
  <si>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2022-2023</t>
  </si>
  <si>
    <t>Název organizace:</t>
  </si>
  <si>
    <t>IČO:</t>
  </si>
  <si>
    <t>Sídlo:</t>
  </si>
  <si>
    <t xml:space="preserve">Poř.č. řádku </t>
  </si>
  <si>
    <t>Ukazatel</t>
  </si>
  <si>
    <t>Skutečnost 2019</t>
  </si>
  <si>
    <t>Plán 2020</t>
  </si>
  <si>
    <t>Požadavek na rozpočet 2021</t>
  </si>
  <si>
    <t>Výhled rozpočtu 2022</t>
  </si>
  <si>
    <t>Výhled rozpočtu 2023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</si>
  <si>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</si>
  <si>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</si>
  <si>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</si>
  <si>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</si>
  <si>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</si>
  <si>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</si>
  <si>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</si>
  <si>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</si>
  <si>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</si>
  <si>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</si>
  <si>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</si>
  <si>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</si>
  <si>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</si>
  <si>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</si>
  <si>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</si>
  <si>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</si>
  <si>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</si>
  <si>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</si>
  <si>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</si>
  <si>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</si>
  <si>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</si>
  <si>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</si>
  <si>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</si>
  <si>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</si>
  <si>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</si>
  <si>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</si>
  <si>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</si>
  <si>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</si>
  <si>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</si>
  <si>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</si>
  <si>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</si>
  <si>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</si>
  <si>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</si>
  <si>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</si>
  <si>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</si>
  <si>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</si>
  <si>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</si>
  <si>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</si>
  <si>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</si>
  <si>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</si>
  <si>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</si>
  <si>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</si>
  <si>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</si>
  <si>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</si>
  <si>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</si>
  <si>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</si>
  <si>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</si>
  <si>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</si>
  <si>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</si>
  <si>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</si>
  <si>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</si>
  <si>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</si>
  <si>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</si>
  <si>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</si>
  <si>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</si>
  <si>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</si>
  <si>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</si>
  <si>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</si>
  <si>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</si>
  <si>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</si>
  <si>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</si>
  <si>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</si>
  <si>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</si>
  <si>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</si>
  <si>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</si>
  <si>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</si>
  <si>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</si>
  <si>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</si>
  <si>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</si>
  <si>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</si>
  <si>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</si>
  <si>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</si>
  <si>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</si>
  <si>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</si>
  <si>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</si>
  <si>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</si>
  <si>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</si>
  <si>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</si>
  <si>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</si>
  <si>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</si>
  <si>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</si>
  <si>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Ing. Jitka Svobodová</t>
  </si>
  <si>
    <t xml:space="preserve">Schválil: </t>
  </si>
  <si>
    <t>Bc. Eliška Smetanová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</si>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</sst>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%20Mare&#353;/Desktop/SVR%202022-2023%20-%20&#352;KOLY%20a%20PO/upr.%20M&#352;%20Jir&#225;skova%20%20B+C)%20NR%202021%20+%20SVR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  <sheetName val="SVR 2022-2023"/>
    </sheetNames>
    <sheetDataSet>
      <sheetData sheetId="0">
        <row r="4">
          <cell r="D4" t="str">
            <v>Mateřská škola Chomutov, příspěvková organizace</v>
          </cell>
        </row>
        <row r="6">
          <cell r="D6">
            <v>72744260</v>
          </cell>
        </row>
        <row r="8">
          <cell r="D8" t="str">
            <v>Jiráskova 4335, 430 03  Chomutov</v>
          </cell>
        </row>
        <row r="15">
          <cell r="G15">
            <v>7861.2</v>
          </cell>
          <cell r="H15">
            <v>95.3</v>
          </cell>
          <cell r="M15">
            <v>8400</v>
          </cell>
          <cell r="N15">
            <v>101</v>
          </cell>
          <cell r="Y15">
            <v>9200</v>
          </cell>
          <cell r="Z15">
            <v>110</v>
          </cell>
        </row>
        <row r="16">
          <cell r="G16">
            <v>13486.7</v>
          </cell>
          <cell r="J16">
            <v>13604</v>
          </cell>
          <cell r="Y16">
            <v>12400</v>
          </cell>
        </row>
        <row r="17">
          <cell r="G17">
            <v>437.8</v>
          </cell>
          <cell r="Y17">
            <v>526.79999999999995</v>
          </cell>
        </row>
        <row r="18">
          <cell r="G18">
            <v>90213.9</v>
          </cell>
          <cell r="H18">
            <v>0</v>
          </cell>
          <cell r="K18">
            <v>99542</v>
          </cell>
          <cell r="Y18">
            <v>97688.7</v>
          </cell>
          <cell r="Z18">
            <v>0</v>
          </cell>
        </row>
        <row r="19">
          <cell r="G19">
            <v>110.9</v>
          </cell>
          <cell r="H19">
            <v>0</v>
          </cell>
          <cell r="L19">
            <v>111</v>
          </cell>
          <cell r="Y19">
            <v>117</v>
          </cell>
          <cell r="Z19">
            <v>0</v>
          </cell>
        </row>
        <row r="20">
          <cell r="G20">
            <v>154.4</v>
          </cell>
          <cell r="H20">
            <v>0</v>
          </cell>
          <cell r="M20">
            <v>150</v>
          </cell>
          <cell r="Y20">
            <v>150</v>
          </cell>
          <cell r="Z20">
            <v>0</v>
          </cell>
        </row>
        <row r="21">
          <cell r="G21">
            <v>122.5</v>
          </cell>
          <cell r="H21">
            <v>40.799999999999997</v>
          </cell>
          <cell r="M21">
            <v>102</v>
          </cell>
          <cell r="N21">
            <v>60</v>
          </cell>
          <cell r="Y21">
            <v>130</v>
          </cell>
          <cell r="Z21">
            <v>30</v>
          </cell>
        </row>
        <row r="22">
          <cell r="G22">
            <v>0</v>
          </cell>
          <cell r="H22">
            <v>0</v>
          </cell>
          <cell r="Y22">
            <v>0</v>
          </cell>
          <cell r="Z22">
            <v>0</v>
          </cell>
        </row>
        <row r="23">
          <cell r="G23">
            <v>0</v>
          </cell>
          <cell r="H23">
            <v>0</v>
          </cell>
          <cell r="Y23">
            <v>0</v>
          </cell>
          <cell r="Z23">
            <v>0</v>
          </cell>
        </row>
        <row r="28">
          <cell r="G28">
            <v>2648</v>
          </cell>
          <cell r="H28">
            <v>0</v>
          </cell>
          <cell r="M28">
            <v>2774</v>
          </cell>
          <cell r="N28">
            <v>0</v>
          </cell>
          <cell r="Y28">
            <v>2380</v>
          </cell>
          <cell r="Z28">
            <v>0</v>
          </cell>
        </row>
        <row r="29">
          <cell r="G29">
            <v>7129.8</v>
          </cell>
          <cell r="H29">
            <v>2.2000000000000002</v>
          </cell>
          <cell r="M29">
            <v>7500</v>
          </cell>
          <cell r="N29">
            <v>2</v>
          </cell>
          <cell r="Y29">
            <v>7150</v>
          </cell>
          <cell r="Z29">
            <v>2</v>
          </cell>
        </row>
        <row r="30">
          <cell r="G30">
            <v>6711.1</v>
          </cell>
          <cell r="H30">
            <v>32.5</v>
          </cell>
          <cell r="M30">
            <v>7200</v>
          </cell>
          <cell r="N30">
            <v>34</v>
          </cell>
          <cell r="Y30">
            <v>6800</v>
          </cell>
          <cell r="Z30">
            <v>34</v>
          </cell>
        </row>
        <row r="31">
          <cell r="G31">
            <v>2652.6</v>
          </cell>
          <cell r="H31">
            <v>0</v>
          </cell>
          <cell r="M31">
            <v>2700</v>
          </cell>
          <cell r="N31">
            <v>0</v>
          </cell>
          <cell r="Y31">
            <v>1900</v>
          </cell>
          <cell r="Z31">
            <v>2</v>
          </cell>
        </row>
        <row r="32">
          <cell r="G32">
            <v>66105.899999999994</v>
          </cell>
          <cell r="H32">
            <v>0</v>
          </cell>
          <cell r="M32">
            <v>71890</v>
          </cell>
          <cell r="N32">
            <v>0</v>
          </cell>
          <cell r="Y32">
            <v>72797.8</v>
          </cell>
          <cell r="Z32">
            <v>0</v>
          </cell>
        </row>
        <row r="33">
          <cell r="G33">
            <v>65334.1</v>
          </cell>
          <cell r="H33">
            <v>0</v>
          </cell>
          <cell r="M33">
            <v>71050</v>
          </cell>
          <cell r="N33">
            <v>0</v>
          </cell>
          <cell r="Y33">
            <v>72097.8</v>
          </cell>
          <cell r="Z33">
            <v>0</v>
          </cell>
        </row>
        <row r="34">
          <cell r="G34">
            <v>771.8</v>
          </cell>
          <cell r="H34">
            <v>0</v>
          </cell>
          <cell r="M34">
            <v>840</v>
          </cell>
          <cell r="N34">
            <v>0</v>
          </cell>
          <cell r="Y34">
            <v>700</v>
          </cell>
          <cell r="Z34">
            <v>0</v>
          </cell>
        </row>
        <row r="35">
          <cell r="G35">
            <v>22502</v>
          </cell>
          <cell r="H35">
            <v>0</v>
          </cell>
          <cell r="M35">
            <v>24492</v>
          </cell>
          <cell r="N35">
            <v>0</v>
          </cell>
          <cell r="Y35">
            <v>24578.2</v>
          </cell>
          <cell r="Z35">
            <v>0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1470.4</v>
          </cell>
          <cell r="H37">
            <v>0</v>
          </cell>
          <cell r="M37">
            <v>1500</v>
          </cell>
          <cell r="N37">
            <v>0</v>
          </cell>
          <cell r="Y37">
            <v>1500</v>
          </cell>
          <cell r="Z37">
            <v>0</v>
          </cell>
        </row>
        <row r="38">
          <cell r="G38">
            <v>3196.4</v>
          </cell>
          <cell r="H38">
            <v>0</v>
          </cell>
          <cell r="M38">
            <v>3853</v>
          </cell>
          <cell r="N38">
            <v>0</v>
          </cell>
          <cell r="Y38">
            <v>3106.5</v>
          </cell>
          <cell r="Z38">
            <v>0</v>
          </cell>
        </row>
        <row r="50">
          <cell r="G50">
            <v>3128</v>
          </cell>
          <cell r="M50">
            <v>802</v>
          </cell>
          <cell r="Y50">
            <v>956</v>
          </cell>
        </row>
        <row r="51">
          <cell r="G51">
            <v>2430</v>
          </cell>
          <cell r="M51">
            <v>174</v>
          </cell>
          <cell r="Y51">
            <v>215</v>
          </cell>
        </row>
        <row r="52">
          <cell r="G52">
            <v>245</v>
          </cell>
          <cell r="M52">
            <v>213</v>
          </cell>
          <cell r="Y52">
            <v>348</v>
          </cell>
        </row>
        <row r="53">
          <cell r="G53">
            <v>212</v>
          </cell>
          <cell r="M53">
            <v>212</v>
          </cell>
          <cell r="Y53">
            <v>212</v>
          </cell>
        </row>
        <row r="54">
          <cell r="G54">
            <v>241</v>
          </cell>
          <cell r="M54">
            <v>204</v>
          </cell>
          <cell r="Y54">
            <v>181</v>
          </cell>
        </row>
        <row r="57">
          <cell r="E57">
            <v>199</v>
          </cell>
          <cell r="J57">
            <v>190</v>
          </cell>
          <cell r="V57">
            <v>199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4"/>
  <sheetViews>
    <sheetView showGridLines="0" tabSelected="1" view="pageBreakPreview" topLeftCell="A10" zoomScale="80" zoomScaleNormal="80" zoomScaleSheetLayoutView="80" workbookViewId="0">
      <selection activeCell="K72" sqref="K72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87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4" customWidth="1"/>
    <col min="20" max="16384" width="9.109375" style="4" hidden="1"/>
  </cols>
  <sheetData>
    <row r="1" spans="1:19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1"/>
      <c r="B4" s="1" t="s">
        <v>1</v>
      </c>
      <c r="C4" s="1"/>
      <c r="D4" s="6" t="str">
        <f>'[1]NR 2021'!D4:U4</f>
        <v>Mateřská škola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3">
      <c r="A6" s="1"/>
      <c r="B6" s="1" t="s">
        <v>2</v>
      </c>
      <c r="C6" s="1"/>
      <c r="D6" s="8">
        <f>'[1]NR 2021'!D6</f>
        <v>72744260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3">
      <c r="A8" s="1"/>
      <c r="B8" s="1" t="s">
        <v>3</v>
      </c>
      <c r="C8" s="1"/>
      <c r="D8" s="9" t="str">
        <f>'[1]NR 2021'!D8:U8</f>
        <v>Jiráskova 4335, 430 03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5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5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3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" thickBot="1" x14ac:dyDescent="0.35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3">
      <c r="A15" s="1"/>
      <c r="B15" s="44" t="s">
        <v>17</v>
      </c>
      <c r="C15" s="45" t="s">
        <v>18</v>
      </c>
      <c r="D15" s="46">
        <f>'[1]NR 2021'!G15</f>
        <v>7861.2</v>
      </c>
      <c r="E15" s="47">
        <f>'[1]NR 2021'!H15</f>
        <v>95.3</v>
      </c>
      <c r="F15" s="48">
        <f t="shared" ref="F15:F23" si="0">D15+E15</f>
        <v>7956.5</v>
      </c>
      <c r="G15" s="46">
        <f>SUM('[1]NR 2021'!M15)</f>
        <v>8400</v>
      </c>
      <c r="H15" s="47">
        <f>SUM('[1]NR 2021'!N15)</f>
        <v>101</v>
      </c>
      <c r="I15" s="49">
        <f t="shared" ref="I15:I23" si="1">G15+H15</f>
        <v>8501</v>
      </c>
      <c r="J15" s="50">
        <f>'[1]NR 2021'!Y15</f>
        <v>9200</v>
      </c>
      <c r="K15" s="51">
        <f>'[1]NR 2021'!Z15</f>
        <v>110</v>
      </c>
      <c r="L15" s="52">
        <f>J15+K15</f>
        <v>9310</v>
      </c>
      <c r="M15" s="53">
        <v>9200</v>
      </c>
      <c r="N15" s="47">
        <v>70</v>
      </c>
      <c r="O15" s="48">
        <f t="shared" ref="O15:O23" si="2">M15+N15</f>
        <v>9270</v>
      </c>
      <c r="P15" s="46">
        <v>9200</v>
      </c>
      <c r="Q15" s="47">
        <v>70</v>
      </c>
      <c r="R15" s="48">
        <f t="shared" ref="R15:R23" si="3">P15+Q15</f>
        <v>9270</v>
      </c>
      <c r="S15" s="3"/>
    </row>
    <row r="16" spans="1:19" x14ac:dyDescent="0.3">
      <c r="A16" s="1"/>
      <c r="B16" s="54" t="s">
        <v>19</v>
      </c>
      <c r="C16" s="55" t="s">
        <v>20</v>
      </c>
      <c r="D16" s="46">
        <f>'[1]NR 2021'!G16</f>
        <v>13486.7</v>
      </c>
      <c r="E16" s="56">
        <f>'[1]NR 2021'!H16</f>
        <v>0</v>
      </c>
      <c r="F16" s="48">
        <f t="shared" si="0"/>
        <v>13486.7</v>
      </c>
      <c r="G16" s="46">
        <f>'[1]NR 2021'!J16</f>
        <v>13604</v>
      </c>
      <c r="H16" s="56">
        <f>'[1]NR 2021'!K16</f>
        <v>0</v>
      </c>
      <c r="I16" s="49">
        <f t="shared" si="1"/>
        <v>13604</v>
      </c>
      <c r="J16" s="57">
        <f>'[1]NR 2021'!Y16</f>
        <v>12400</v>
      </c>
      <c r="K16" s="58">
        <f>'[1]NR 2021'!Z16</f>
        <v>0</v>
      </c>
      <c r="L16" s="59">
        <f t="shared" ref="L16:L23" si="4">J16+K16</f>
        <v>12400</v>
      </c>
      <c r="M16" s="60">
        <v>12400</v>
      </c>
      <c r="N16" s="56">
        <v>0</v>
      </c>
      <c r="O16" s="48">
        <f t="shared" si="2"/>
        <v>12400</v>
      </c>
      <c r="P16" s="61">
        <v>12400</v>
      </c>
      <c r="Q16" s="56">
        <v>0</v>
      </c>
      <c r="R16" s="48">
        <f t="shared" si="3"/>
        <v>12400</v>
      </c>
      <c r="S16" s="3"/>
    </row>
    <row r="17" spans="1:19" x14ac:dyDescent="0.3">
      <c r="A17" s="1"/>
      <c r="B17" s="54" t="s">
        <v>21</v>
      </c>
      <c r="C17" s="62" t="s">
        <v>22</v>
      </c>
      <c r="D17" s="46">
        <f>'[1]NR 2021'!G17</f>
        <v>437.8</v>
      </c>
      <c r="E17" s="56">
        <f>'[1]NR 2021'!H17</f>
        <v>0</v>
      </c>
      <c r="F17" s="48">
        <f t="shared" si="0"/>
        <v>437.8</v>
      </c>
      <c r="G17" s="46">
        <f>'[1]NR 2021'!J17</f>
        <v>0</v>
      </c>
      <c r="H17" s="56">
        <f>'[1]NR 2021'!K17</f>
        <v>0</v>
      </c>
      <c r="I17" s="49">
        <f t="shared" si="1"/>
        <v>0</v>
      </c>
      <c r="J17" s="57">
        <f>'[1]NR 2021'!Y17</f>
        <v>526.79999999999995</v>
      </c>
      <c r="K17" s="58">
        <f>'[1]NR 2021'!Z17</f>
        <v>0</v>
      </c>
      <c r="L17" s="59">
        <f t="shared" si="4"/>
        <v>526.79999999999995</v>
      </c>
      <c r="M17" s="60">
        <v>0</v>
      </c>
      <c r="N17" s="63">
        <v>0</v>
      </c>
      <c r="O17" s="48">
        <f t="shared" si="2"/>
        <v>0</v>
      </c>
      <c r="P17" s="61">
        <v>0</v>
      </c>
      <c r="Q17" s="63">
        <v>0</v>
      </c>
      <c r="R17" s="48">
        <f t="shared" si="3"/>
        <v>0</v>
      </c>
      <c r="S17" s="3"/>
    </row>
    <row r="18" spans="1:19" x14ac:dyDescent="0.3">
      <c r="A18" s="1"/>
      <c r="B18" s="54" t="s">
        <v>23</v>
      </c>
      <c r="C18" s="64" t="s">
        <v>24</v>
      </c>
      <c r="D18" s="46">
        <f>'[1]NR 2021'!G18</f>
        <v>90213.9</v>
      </c>
      <c r="E18" s="47">
        <f>'[1]NR 2021'!H18</f>
        <v>0</v>
      </c>
      <c r="F18" s="48">
        <f t="shared" si="0"/>
        <v>90213.9</v>
      </c>
      <c r="G18" s="46">
        <f>'[1]NR 2021'!J18</f>
        <v>0</v>
      </c>
      <c r="H18" s="47">
        <f>'[1]NR 2021'!K18</f>
        <v>99542</v>
      </c>
      <c r="I18" s="49">
        <f t="shared" si="1"/>
        <v>99542</v>
      </c>
      <c r="J18" s="57">
        <f>'[1]NR 2021'!Y18</f>
        <v>97688.7</v>
      </c>
      <c r="K18" s="58">
        <f>'[1]NR 2021'!Z18</f>
        <v>0</v>
      </c>
      <c r="L18" s="59">
        <f t="shared" si="4"/>
        <v>97688.7</v>
      </c>
      <c r="M18" s="60">
        <v>95000</v>
      </c>
      <c r="N18" s="47">
        <v>0</v>
      </c>
      <c r="O18" s="48">
        <f t="shared" si="2"/>
        <v>95000</v>
      </c>
      <c r="P18" s="61">
        <v>95000</v>
      </c>
      <c r="Q18" s="47">
        <v>0</v>
      </c>
      <c r="R18" s="48">
        <f t="shared" si="3"/>
        <v>95000</v>
      </c>
      <c r="S18" s="3"/>
    </row>
    <row r="19" spans="1:19" x14ac:dyDescent="0.3">
      <c r="A19" s="1"/>
      <c r="B19" s="54" t="s">
        <v>25</v>
      </c>
      <c r="C19" s="65" t="s">
        <v>26</v>
      </c>
      <c r="D19" s="46">
        <f>'[1]NR 2021'!G19</f>
        <v>110.9</v>
      </c>
      <c r="E19" s="47">
        <f>'[1]NR 2021'!H19</f>
        <v>0</v>
      </c>
      <c r="F19" s="48">
        <f t="shared" si="0"/>
        <v>110.9</v>
      </c>
      <c r="G19" s="46">
        <f>SUM('[1]NR 2021'!L19)</f>
        <v>111</v>
      </c>
      <c r="H19" s="47">
        <f>'[1]NR 2021'!K19</f>
        <v>0</v>
      </c>
      <c r="I19" s="49">
        <f>G19+H19</f>
        <v>111</v>
      </c>
      <c r="J19" s="57">
        <f>'[1]NR 2021'!Y19</f>
        <v>117</v>
      </c>
      <c r="K19" s="58">
        <f>'[1]NR 2021'!Z19</f>
        <v>0</v>
      </c>
      <c r="L19" s="59">
        <f t="shared" si="4"/>
        <v>117</v>
      </c>
      <c r="M19" s="60">
        <v>117</v>
      </c>
      <c r="N19" s="66">
        <v>0</v>
      </c>
      <c r="O19" s="48">
        <f t="shared" si="2"/>
        <v>117</v>
      </c>
      <c r="P19" s="61">
        <v>117</v>
      </c>
      <c r="Q19" s="66">
        <v>0</v>
      </c>
      <c r="R19" s="48">
        <f t="shared" si="3"/>
        <v>117</v>
      </c>
      <c r="S19" s="3"/>
    </row>
    <row r="20" spans="1:19" x14ac:dyDescent="0.3">
      <c r="A20" s="1"/>
      <c r="B20" s="54" t="s">
        <v>27</v>
      </c>
      <c r="C20" s="67" t="s">
        <v>28</v>
      </c>
      <c r="D20" s="46">
        <f>'[1]NR 2021'!G20</f>
        <v>154.4</v>
      </c>
      <c r="E20" s="47">
        <f>'[1]NR 2021'!H20</f>
        <v>0</v>
      </c>
      <c r="F20" s="48">
        <f t="shared" si="0"/>
        <v>154.4</v>
      </c>
      <c r="G20" s="46">
        <f>SUM('[1]NR 2021'!M20)</f>
        <v>150</v>
      </c>
      <c r="H20" s="47">
        <f>'[1]NR 2021'!K20</f>
        <v>0</v>
      </c>
      <c r="I20" s="49">
        <f t="shared" si="1"/>
        <v>150</v>
      </c>
      <c r="J20" s="57">
        <f>'[1]NR 2021'!Y20</f>
        <v>150</v>
      </c>
      <c r="K20" s="58">
        <f>'[1]NR 2021'!Z20</f>
        <v>0</v>
      </c>
      <c r="L20" s="59">
        <f t="shared" si="4"/>
        <v>150</v>
      </c>
      <c r="M20" s="60">
        <v>130</v>
      </c>
      <c r="N20" s="66">
        <v>0</v>
      </c>
      <c r="O20" s="48">
        <f t="shared" si="2"/>
        <v>130</v>
      </c>
      <c r="P20" s="61">
        <v>100</v>
      </c>
      <c r="Q20" s="66">
        <v>0</v>
      </c>
      <c r="R20" s="48">
        <f t="shared" si="3"/>
        <v>100</v>
      </c>
      <c r="S20" s="3"/>
    </row>
    <row r="21" spans="1:19" x14ac:dyDescent="0.3">
      <c r="A21" s="1"/>
      <c r="B21" s="54" t="s">
        <v>29</v>
      </c>
      <c r="C21" s="68" t="s">
        <v>30</v>
      </c>
      <c r="D21" s="46">
        <f>'[1]NR 2021'!G21</f>
        <v>122.5</v>
      </c>
      <c r="E21" s="47">
        <f>'[1]NR 2021'!H21</f>
        <v>40.799999999999997</v>
      </c>
      <c r="F21" s="48">
        <f t="shared" si="0"/>
        <v>163.30000000000001</v>
      </c>
      <c r="G21" s="46">
        <f>SUM('[1]NR 2021'!M21)</f>
        <v>102</v>
      </c>
      <c r="H21" s="47">
        <f>SUM('[1]NR 2021'!N21)</f>
        <v>60</v>
      </c>
      <c r="I21" s="49">
        <f t="shared" si="1"/>
        <v>162</v>
      </c>
      <c r="J21" s="57">
        <f>'[1]NR 2021'!Y21</f>
        <v>130</v>
      </c>
      <c r="K21" s="58">
        <f>'[1]NR 2021'!Z21</f>
        <v>30</v>
      </c>
      <c r="L21" s="59">
        <f t="shared" si="4"/>
        <v>160</v>
      </c>
      <c r="M21" s="60">
        <v>110</v>
      </c>
      <c r="N21" s="69">
        <v>30</v>
      </c>
      <c r="O21" s="48">
        <f t="shared" si="2"/>
        <v>140</v>
      </c>
      <c r="P21" s="61">
        <v>100</v>
      </c>
      <c r="Q21" s="69">
        <v>25</v>
      </c>
      <c r="R21" s="48">
        <f t="shared" si="3"/>
        <v>125</v>
      </c>
      <c r="S21" s="3"/>
    </row>
    <row r="22" spans="1:19" x14ac:dyDescent="0.3">
      <c r="A22" s="1"/>
      <c r="B22" s="54" t="s">
        <v>31</v>
      </c>
      <c r="C22" s="68" t="s">
        <v>32</v>
      </c>
      <c r="D22" s="46">
        <f>'[1]NR 2021'!G22</f>
        <v>0</v>
      </c>
      <c r="E22" s="47">
        <f>'[1]NR 2021'!H22</f>
        <v>0</v>
      </c>
      <c r="F22" s="48">
        <f t="shared" si="0"/>
        <v>0</v>
      </c>
      <c r="G22" s="46">
        <f>'[1]NR 2021'!J22</f>
        <v>0</v>
      </c>
      <c r="H22" s="47">
        <f>'[1]NR 2021'!K22</f>
        <v>0</v>
      </c>
      <c r="I22" s="49">
        <f t="shared" si="1"/>
        <v>0</v>
      </c>
      <c r="J22" s="57">
        <f>'[1]NR 2021'!Y22</f>
        <v>0</v>
      </c>
      <c r="K22" s="58">
        <f>'[1]NR 2021'!Z22</f>
        <v>0</v>
      </c>
      <c r="L22" s="59">
        <f t="shared" si="4"/>
        <v>0</v>
      </c>
      <c r="M22" s="60">
        <v>0</v>
      </c>
      <c r="N22" s="69">
        <v>0</v>
      </c>
      <c r="O22" s="48">
        <f t="shared" si="2"/>
        <v>0</v>
      </c>
      <c r="P22" s="61">
        <v>0</v>
      </c>
      <c r="Q22" s="69">
        <v>0</v>
      </c>
      <c r="R22" s="48">
        <f t="shared" si="3"/>
        <v>0</v>
      </c>
      <c r="S22" s="3"/>
    </row>
    <row r="23" spans="1:19" ht="15" thickBot="1" x14ac:dyDescent="0.35">
      <c r="A23" s="1"/>
      <c r="B23" s="70" t="s">
        <v>33</v>
      </c>
      <c r="C23" s="71" t="s">
        <v>34</v>
      </c>
      <c r="D23" s="46">
        <f>'[1]NR 2021'!G23</f>
        <v>0</v>
      </c>
      <c r="E23" s="47">
        <f>'[1]NR 2021'!H23</f>
        <v>0</v>
      </c>
      <c r="F23" s="72">
        <f t="shared" si="0"/>
        <v>0</v>
      </c>
      <c r="G23" s="46">
        <f>'[1]NR 2021'!J23</f>
        <v>0</v>
      </c>
      <c r="H23" s="47">
        <f>'[1]NR 2021'!K23</f>
        <v>0</v>
      </c>
      <c r="I23" s="73">
        <f t="shared" si="1"/>
        <v>0</v>
      </c>
      <c r="J23" s="57">
        <f>'[1]NR 2021'!Y23</f>
        <v>0</v>
      </c>
      <c r="K23" s="58">
        <f>'[1]NR 2021'!Z23</f>
        <v>0</v>
      </c>
      <c r="L23" s="59">
        <f t="shared" si="4"/>
        <v>0</v>
      </c>
      <c r="M23" s="74">
        <v>0</v>
      </c>
      <c r="N23" s="75">
        <v>0</v>
      </c>
      <c r="O23" s="72">
        <f t="shared" si="2"/>
        <v>0</v>
      </c>
      <c r="P23" s="76">
        <v>0</v>
      </c>
      <c r="Q23" s="75">
        <v>0</v>
      </c>
      <c r="R23" s="72">
        <f t="shared" si="3"/>
        <v>0</v>
      </c>
      <c r="S23" s="3"/>
    </row>
    <row r="24" spans="1:19" ht="15" thickBot="1" x14ac:dyDescent="0.35">
      <c r="A24" s="1"/>
      <c r="B24" s="77" t="s">
        <v>35</v>
      </c>
      <c r="C24" s="78" t="s">
        <v>36</v>
      </c>
      <c r="D24" s="79">
        <f t="shared" ref="D24:R24" si="5">SUM(D15:D21)</f>
        <v>112387.39999999998</v>
      </c>
      <c r="E24" s="79">
        <f t="shared" si="5"/>
        <v>136.1</v>
      </c>
      <c r="F24" s="79">
        <f t="shared" si="5"/>
        <v>112523.49999999999</v>
      </c>
      <c r="G24" s="79">
        <f t="shared" si="5"/>
        <v>22367</v>
      </c>
      <c r="H24" s="79">
        <f t="shared" si="5"/>
        <v>99703</v>
      </c>
      <c r="I24" s="80">
        <f>SUM(I15:I21)</f>
        <v>122070</v>
      </c>
      <c r="J24" s="81">
        <f t="shared" si="5"/>
        <v>120212.5</v>
      </c>
      <c r="K24" s="81">
        <f t="shared" si="5"/>
        <v>140</v>
      </c>
      <c r="L24" s="81">
        <f t="shared" si="5"/>
        <v>120352.5</v>
      </c>
      <c r="M24" s="82">
        <f>SUM(M15:M23)</f>
        <v>116957</v>
      </c>
      <c r="N24" s="79">
        <f>SUM(N15:N23)</f>
        <v>100</v>
      </c>
      <c r="O24" s="79">
        <f t="shared" si="5"/>
        <v>117057</v>
      </c>
      <c r="P24" s="79">
        <f>SUM(P15:P23)</f>
        <v>116917</v>
      </c>
      <c r="Q24" s="79">
        <f>SUM(Q15:Q23)</f>
        <v>95</v>
      </c>
      <c r="R24" s="79">
        <f t="shared" si="5"/>
        <v>117012</v>
      </c>
      <c r="S24" s="3"/>
    </row>
    <row r="25" spans="1:19" ht="15.75" customHeight="1" thickBot="1" x14ac:dyDescent="0.35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3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" thickBot="1" x14ac:dyDescent="0.35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3">
      <c r="A28" s="1"/>
      <c r="B28" s="44" t="s">
        <v>41</v>
      </c>
      <c r="C28" s="100" t="s">
        <v>42</v>
      </c>
      <c r="D28" s="46">
        <f>'[1]NR 2021'!G28</f>
        <v>2648</v>
      </c>
      <c r="E28" s="47">
        <f>'[1]NR 2021'!H28</f>
        <v>0</v>
      </c>
      <c r="F28" s="48">
        <f t="shared" ref="F28:F38" si="6">D28+E28</f>
        <v>2648</v>
      </c>
      <c r="G28" s="46">
        <f>'[1]NR 2021'!M28</f>
        <v>2774</v>
      </c>
      <c r="H28" s="47">
        <f>'[1]NR 2021'!N28</f>
        <v>0</v>
      </c>
      <c r="I28" s="49">
        <f t="shared" ref="I28:I38" si="7">G28+H28</f>
        <v>2774</v>
      </c>
      <c r="J28" s="50">
        <f>'[1]NR 2021'!Y28</f>
        <v>2380</v>
      </c>
      <c r="K28" s="51">
        <f>'[1]NR 2021'!Z28</f>
        <v>0</v>
      </c>
      <c r="L28" s="52">
        <f t="shared" ref="L28:L38" si="8">J28+K28</f>
        <v>2380</v>
      </c>
      <c r="M28" s="101">
        <v>2300</v>
      </c>
      <c r="N28" s="101">
        <v>0</v>
      </c>
      <c r="O28" s="48">
        <f t="shared" ref="O28:O38" si="9">M28+N28</f>
        <v>2300</v>
      </c>
      <c r="P28" s="101">
        <v>2300</v>
      </c>
      <c r="Q28" s="101">
        <v>0</v>
      </c>
      <c r="R28" s="48">
        <f t="shared" ref="R28:R38" si="10">P28+Q28</f>
        <v>2300</v>
      </c>
      <c r="S28" s="3"/>
    </row>
    <row r="29" spans="1:19" x14ac:dyDescent="0.3">
      <c r="A29" s="1"/>
      <c r="B29" s="54" t="s">
        <v>43</v>
      </c>
      <c r="C29" s="102" t="s">
        <v>44</v>
      </c>
      <c r="D29" s="46">
        <f>'[1]NR 2021'!G29</f>
        <v>7129.8</v>
      </c>
      <c r="E29" s="56">
        <f>'[1]NR 2021'!H29</f>
        <v>2.2000000000000002</v>
      </c>
      <c r="F29" s="48">
        <f t="shared" si="6"/>
        <v>7132</v>
      </c>
      <c r="G29" s="46">
        <f>'[1]NR 2021'!M29</f>
        <v>7500</v>
      </c>
      <c r="H29" s="56">
        <f>'[1]NR 2021'!N29</f>
        <v>2</v>
      </c>
      <c r="I29" s="49">
        <f t="shared" si="7"/>
        <v>7502</v>
      </c>
      <c r="J29" s="57">
        <f>'[1]NR 2021'!Y29</f>
        <v>7150</v>
      </c>
      <c r="K29" s="103">
        <f>'[1]NR 2021'!Z29</f>
        <v>2</v>
      </c>
      <c r="L29" s="59">
        <f t="shared" si="8"/>
        <v>7152</v>
      </c>
      <c r="M29" s="104">
        <v>7150</v>
      </c>
      <c r="N29" s="105">
        <v>0</v>
      </c>
      <c r="O29" s="48">
        <f t="shared" si="9"/>
        <v>7150</v>
      </c>
      <c r="P29" s="104">
        <v>7150</v>
      </c>
      <c r="Q29" s="105">
        <v>0</v>
      </c>
      <c r="R29" s="48">
        <f t="shared" si="10"/>
        <v>7150</v>
      </c>
      <c r="S29" s="3"/>
    </row>
    <row r="30" spans="1:19" x14ac:dyDescent="0.3">
      <c r="A30" s="1"/>
      <c r="B30" s="54" t="s">
        <v>45</v>
      </c>
      <c r="C30" s="68" t="s">
        <v>46</v>
      </c>
      <c r="D30" s="46">
        <f>'[1]NR 2021'!G30</f>
        <v>6711.1</v>
      </c>
      <c r="E30" s="56">
        <f>'[1]NR 2021'!H30</f>
        <v>32.5</v>
      </c>
      <c r="F30" s="48">
        <f t="shared" si="6"/>
        <v>6743.6</v>
      </c>
      <c r="G30" s="46">
        <f>'[1]NR 2021'!M30</f>
        <v>7200</v>
      </c>
      <c r="H30" s="56">
        <f>'[1]NR 2021'!N30</f>
        <v>34</v>
      </c>
      <c r="I30" s="49">
        <f t="shared" si="7"/>
        <v>7234</v>
      </c>
      <c r="J30" s="57">
        <f>'[1]NR 2021'!Y30</f>
        <v>6800</v>
      </c>
      <c r="K30" s="103">
        <f>'[1]NR 2021'!Z30</f>
        <v>34</v>
      </c>
      <c r="L30" s="59">
        <f t="shared" si="8"/>
        <v>6834</v>
      </c>
      <c r="M30" s="104">
        <v>6800</v>
      </c>
      <c r="N30" s="105">
        <v>0</v>
      </c>
      <c r="O30" s="48">
        <f t="shared" si="9"/>
        <v>6800</v>
      </c>
      <c r="P30" s="104">
        <v>6800</v>
      </c>
      <c r="Q30" s="105">
        <v>0</v>
      </c>
      <c r="R30" s="48">
        <f t="shared" si="10"/>
        <v>6800</v>
      </c>
      <c r="S30" s="3"/>
    </row>
    <row r="31" spans="1:19" x14ac:dyDescent="0.3">
      <c r="A31" s="1"/>
      <c r="B31" s="54" t="s">
        <v>47</v>
      </c>
      <c r="C31" s="68" t="s">
        <v>48</v>
      </c>
      <c r="D31" s="46">
        <f>'[1]NR 2021'!G31</f>
        <v>2652.6</v>
      </c>
      <c r="E31" s="47">
        <f>'[1]NR 2021'!H31</f>
        <v>0</v>
      </c>
      <c r="F31" s="48">
        <f t="shared" si="6"/>
        <v>2652.6</v>
      </c>
      <c r="G31" s="46">
        <f>'[1]NR 2021'!M31</f>
        <v>2700</v>
      </c>
      <c r="H31" s="47">
        <f>'[1]NR 2021'!N31</f>
        <v>0</v>
      </c>
      <c r="I31" s="49">
        <f t="shared" si="7"/>
        <v>2700</v>
      </c>
      <c r="J31" s="57">
        <f>'[1]NR 2021'!Y31</f>
        <v>1900</v>
      </c>
      <c r="K31" s="58">
        <f>'[1]NR 2021'!Z31</f>
        <v>2</v>
      </c>
      <c r="L31" s="59">
        <f t="shared" si="8"/>
        <v>1902</v>
      </c>
      <c r="M31" s="104">
        <v>1850</v>
      </c>
      <c r="N31" s="104">
        <v>2</v>
      </c>
      <c r="O31" s="48">
        <f t="shared" si="9"/>
        <v>1852</v>
      </c>
      <c r="P31" s="104">
        <v>1850</v>
      </c>
      <c r="Q31" s="104">
        <v>2</v>
      </c>
      <c r="R31" s="48">
        <f t="shared" si="10"/>
        <v>1852</v>
      </c>
      <c r="S31" s="3"/>
    </row>
    <row r="32" spans="1:19" x14ac:dyDescent="0.3">
      <c r="A32" s="1"/>
      <c r="B32" s="54" t="s">
        <v>49</v>
      </c>
      <c r="C32" s="68" t="s">
        <v>50</v>
      </c>
      <c r="D32" s="46">
        <f>'[1]NR 2021'!G32</f>
        <v>66105.899999999994</v>
      </c>
      <c r="E32" s="47">
        <f>'[1]NR 2021'!H32</f>
        <v>0</v>
      </c>
      <c r="F32" s="48">
        <f t="shared" si="6"/>
        <v>66105.899999999994</v>
      </c>
      <c r="G32" s="46">
        <f>'[1]NR 2021'!M32</f>
        <v>71890</v>
      </c>
      <c r="H32" s="47">
        <f>'[1]NR 2021'!N32</f>
        <v>0</v>
      </c>
      <c r="I32" s="49">
        <f t="shared" si="7"/>
        <v>71890</v>
      </c>
      <c r="J32" s="57">
        <f>'[1]NR 2021'!Y32</f>
        <v>72797.8</v>
      </c>
      <c r="K32" s="58">
        <f>'[1]NR 2021'!Z32</f>
        <v>0</v>
      </c>
      <c r="L32" s="59">
        <f t="shared" si="8"/>
        <v>72797.8</v>
      </c>
      <c r="M32" s="104">
        <v>70400</v>
      </c>
      <c r="N32" s="104">
        <v>0</v>
      </c>
      <c r="O32" s="48">
        <f t="shared" si="9"/>
        <v>70400</v>
      </c>
      <c r="P32" s="104">
        <v>70400</v>
      </c>
      <c r="Q32" s="104">
        <v>0</v>
      </c>
      <c r="R32" s="48">
        <f t="shared" si="10"/>
        <v>70400</v>
      </c>
      <c r="S32" s="3"/>
    </row>
    <row r="33" spans="1:19" x14ac:dyDescent="0.3">
      <c r="A33" s="1"/>
      <c r="B33" s="54" t="s">
        <v>51</v>
      </c>
      <c r="C33" s="65" t="s">
        <v>52</v>
      </c>
      <c r="D33" s="46">
        <f>'[1]NR 2021'!G33</f>
        <v>65334.1</v>
      </c>
      <c r="E33" s="47">
        <f>'[1]NR 2021'!H33</f>
        <v>0</v>
      </c>
      <c r="F33" s="48">
        <f t="shared" si="6"/>
        <v>65334.1</v>
      </c>
      <c r="G33" s="46">
        <f>'[1]NR 2021'!M33</f>
        <v>71050</v>
      </c>
      <c r="H33" s="47">
        <f>'[1]NR 2021'!N33</f>
        <v>0</v>
      </c>
      <c r="I33" s="49">
        <f t="shared" si="7"/>
        <v>71050</v>
      </c>
      <c r="J33" s="57">
        <f>'[1]NR 2021'!Y33</f>
        <v>72097.8</v>
      </c>
      <c r="K33" s="58">
        <f>'[1]NR 2021'!Z33</f>
        <v>0</v>
      </c>
      <c r="L33" s="59">
        <f t="shared" si="8"/>
        <v>72097.8</v>
      </c>
      <c r="M33" s="104">
        <v>70000</v>
      </c>
      <c r="N33" s="104">
        <v>0</v>
      </c>
      <c r="O33" s="48">
        <f t="shared" si="9"/>
        <v>70000</v>
      </c>
      <c r="P33" s="104">
        <v>70000</v>
      </c>
      <c r="Q33" s="104">
        <v>0</v>
      </c>
      <c r="R33" s="48">
        <f t="shared" si="10"/>
        <v>70000</v>
      </c>
      <c r="S33" s="3"/>
    </row>
    <row r="34" spans="1:19" x14ac:dyDescent="0.3">
      <c r="A34" s="1"/>
      <c r="B34" s="54" t="s">
        <v>53</v>
      </c>
      <c r="C34" s="106" t="s">
        <v>54</v>
      </c>
      <c r="D34" s="46">
        <f>'[1]NR 2021'!G34</f>
        <v>771.8</v>
      </c>
      <c r="E34" s="47">
        <f>'[1]NR 2021'!H34</f>
        <v>0</v>
      </c>
      <c r="F34" s="48">
        <f t="shared" si="6"/>
        <v>771.8</v>
      </c>
      <c r="G34" s="46">
        <f>'[1]NR 2021'!M34</f>
        <v>840</v>
      </c>
      <c r="H34" s="47">
        <f>'[1]NR 2021'!N34</f>
        <v>0</v>
      </c>
      <c r="I34" s="49">
        <f t="shared" si="7"/>
        <v>840</v>
      </c>
      <c r="J34" s="57">
        <f>'[1]NR 2021'!Y34</f>
        <v>700</v>
      </c>
      <c r="K34" s="58">
        <f>'[1]NR 2021'!Z34</f>
        <v>0</v>
      </c>
      <c r="L34" s="59">
        <f t="shared" si="8"/>
        <v>700</v>
      </c>
      <c r="M34" s="104">
        <v>400</v>
      </c>
      <c r="N34" s="104">
        <v>0</v>
      </c>
      <c r="O34" s="48">
        <f t="shared" si="9"/>
        <v>400</v>
      </c>
      <c r="P34" s="104">
        <v>400</v>
      </c>
      <c r="Q34" s="104">
        <v>0</v>
      </c>
      <c r="R34" s="48">
        <f t="shared" si="10"/>
        <v>400</v>
      </c>
      <c r="S34" s="3"/>
    </row>
    <row r="35" spans="1:19" x14ac:dyDescent="0.3">
      <c r="A35" s="1"/>
      <c r="B35" s="54" t="s">
        <v>55</v>
      </c>
      <c r="C35" s="68" t="s">
        <v>56</v>
      </c>
      <c r="D35" s="46">
        <f>'[1]NR 2021'!G35</f>
        <v>22502</v>
      </c>
      <c r="E35" s="47">
        <f>'[1]NR 2021'!H35</f>
        <v>0</v>
      </c>
      <c r="F35" s="48">
        <f t="shared" si="6"/>
        <v>22502</v>
      </c>
      <c r="G35" s="46">
        <f>'[1]NR 2021'!M35</f>
        <v>24492</v>
      </c>
      <c r="H35" s="47">
        <f>'[1]NR 2021'!N35</f>
        <v>0</v>
      </c>
      <c r="I35" s="49">
        <f t="shared" si="7"/>
        <v>24492</v>
      </c>
      <c r="J35" s="57">
        <f>'[1]NR 2021'!Y35</f>
        <v>24578.2</v>
      </c>
      <c r="K35" s="58">
        <f>'[1]NR 2021'!Z35</f>
        <v>0</v>
      </c>
      <c r="L35" s="59">
        <f t="shared" si="8"/>
        <v>24578.2</v>
      </c>
      <c r="M35" s="104">
        <v>23800</v>
      </c>
      <c r="N35" s="104">
        <v>0</v>
      </c>
      <c r="O35" s="48">
        <f t="shared" si="9"/>
        <v>23800</v>
      </c>
      <c r="P35" s="104">
        <v>23800</v>
      </c>
      <c r="Q35" s="104">
        <v>0</v>
      </c>
      <c r="R35" s="48">
        <f t="shared" si="10"/>
        <v>23800</v>
      </c>
      <c r="S35" s="3"/>
    </row>
    <row r="36" spans="1:19" x14ac:dyDescent="0.3">
      <c r="A36" s="1"/>
      <c r="B36" s="54" t="s">
        <v>57</v>
      </c>
      <c r="C36" s="68" t="s">
        <v>58</v>
      </c>
      <c r="D36" s="46">
        <f>'[1]NR 2021'!G36</f>
        <v>0</v>
      </c>
      <c r="E36" s="47">
        <f>'[1]NR 2021'!H36</f>
        <v>0</v>
      </c>
      <c r="F36" s="48">
        <f t="shared" si="6"/>
        <v>0</v>
      </c>
      <c r="G36" s="46">
        <f>'[1]NR 2021'!M36</f>
        <v>0</v>
      </c>
      <c r="H36" s="47">
        <f>'[1]NR 2021'!N36</f>
        <v>0</v>
      </c>
      <c r="I36" s="49">
        <f t="shared" si="7"/>
        <v>0</v>
      </c>
      <c r="J36" s="57">
        <f>'[1]NR 2021'!Y36</f>
        <v>0</v>
      </c>
      <c r="K36" s="58">
        <f>'[1]NR 2021'!Z36</f>
        <v>0</v>
      </c>
      <c r="L36" s="59">
        <f t="shared" si="8"/>
        <v>0</v>
      </c>
      <c r="M36" s="104">
        <v>0</v>
      </c>
      <c r="N36" s="104">
        <v>0</v>
      </c>
      <c r="O36" s="48">
        <f t="shared" si="9"/>
        <v>0</v>
      </c>
      <c r="P36" s="104">
        <v>0</v>
      </c>
      <c r="Q36" s="104">
        <v>0</v>
      </c>
      <c r="R36" s="48">
        <f t="shared" si="10"/>
        <v>0</v>
      </c>
      <c r="S36" s="3"/>
    </row>
    <row r="37" spans="1:19" x14ac:dyDescent="0.3">
      <c r="A37" s="1"/>
      <c r="B37" s="54" t="s">
        <v>59</v>
      </c>
      <c r="C37" s="68" t="s">
        <v>60</v>
      </c>
      <c r="D37" s="46">
        <f>'[1]NR 2021'!G37</f>
        <v>1470.4</v>
      </c>
      <c r="E37" s="47">
        <f>'[1]NR 2021'!H37</f>
        <v>0</v>
      </c>
      <c r="F37" s="48">
        <f t="shared" si="6"/>
        <v>1470.4</v>
      </c>
      <c r="G37" s="46">
        <f>'[1]NR 2021'!M37</f>
        <v>1500</v>
      </c>
      <c r="H37" s="47">
        <f>'[1]NR 2021'!N37</f>
        <v>0</v>
      </c>
      <c r="I37" s="49">
        <f t="shared" si="7"/>
        <v>1500</v>
      </c>
      <c r="J37" s="57">
        <f>'[1]NR 2021'!Y37</f>
        <v>1500</v>
      </c>
      <c r="K37" s="58">
        <f>'[1]NR 2021'!Z37</f>
        <v>0</v>
      </c>
      <c r="L37" s="59">
        <f t="shared" si="8"/>
        <v>1500</v>
      </c>
      <c r="M37" s="104">
        <v>1499</v>
      </c>
      <c r="N37" s="104">
        <v>0</v>
      </c>
      <c r="O37" s="48">
        <f t="shared" si="9"/>
        <v>1499</v>
      </c>
      <c r="P37" s="104">
        <v>1499</v>
      </c>
      <c r="Q37" s="104">
        <v>0</v>
      </c>
      <c r="R37" s="48">
        <f t="shared" si="10"/>
        <v>1499</v>
      </c>
      <c r="S37" s="3"/>
    </row>
    <row r="38" spans="1:19" ht="15" thickBot="1" x14ac:dyDescent="0.35">
      <c r="A38" s="1"/>
      <c r="B38" s="107" t="s">
        <v>61</v>
      </c>
      <c r="C38" s="108" t="s">
        <v>62</v>
      </c>
      <c r="D38" s="46">
        <f>'[1]NR 2021'!G38</f>
        <v>3196.4</v>
      </c>
      <c r="E38" s="47">
        <f>'[1]NR 2021'!H38</f>
        <v>0</v>
      </c>
      <c r="F38" s="72">
        <f t="shared" si="6"/>
        <v>3196.4</v>
      </c>
      <c r="G38" s="46">
        <f>'[1]NR 2021'!M38</f>
        <v>3853</v>
      </c>
      <c r="H38" s="47">
        <f>'[1]NR 2021'!N38</f>
        <v>0</v>
      </c>
      <c r="I38" s="73">
        <f t="shared" si="7"/>
        <v>3853</v>
      </c>
      <c r="J38" s="57">
        <f>'[1]NR 2021'!Y38</f>
        <v>3106.5</v>
      </c>
      <c r="K38" s="58">
        <f>'[1]NR 2021'!Z38</f>
        <v>0</v>
      </c>
      <c r="L38" s="59">
        <f t="shared" si="8"/>
        <v>3106.5</v>
      </c>
      <c r="M38" s="109">
        <v>3158</v>
      </c>
      <c r="N38" s="109">
        <v>0</v>
      </c>
      <c r="O38" s="72">
        <f t="shared" si="9"/>
        <v>3158</v>
      </c>
      <c r="P38" s="109">
        <v>3118</v>
      </c>
      <c r="Q38" s="109">
        <v>0</v>
      </c>
      <c r="R38" s="72">
        <f t="shared" si="10"/>
        <v>3118</v>
      </c>
      <c r="S38" s="3"/>
    </row>
    <row r="39" spans="1:19" ht="15" thickBot="1" x14ac:dyDescent="0.35">
      <c r="A39" s="1"/>
      <c r="B39" s="77" t="s">
        <v>63</v>
      </c>
      <c r="C39" s="110" t="s">
        <v>64</v>
      </c>
      <c r="D39" s="111">
        <f>SUM(D28:D32)+SUM(D35:D38)</f>
        <v>112416.2</v>
      </c>
      <c r="E39" s="111">
        <f>SUM(E28:E32)+SUM(E35:E38)</f>
        <v>34.700000000000003</v>
      </c>
      <c r="F39" s="112">
        <f>SUM(F35:F38)+SUM(F28:F32)</f>
        <v>112450.9</v>
      </c>
      <c r="G39" s="111">
        <f>SUM(G28:G32)+SUM(G35:G38)</f>
        <v>121909</v>
      </c>
      <c r="H39" s="111">
        <f>SUM(H28:H32)+SUM(H35:H38)</f>
        <v>36</v>
      </c>
      <c r="I39" s="113">
        <f>SUM(I35:I38)+SUM(I28:I32)</f>
        <v>121945</v>
      </c>
      <c r="J39" s="114">
        <f>SUM(J28:J32)+SUM(J35:J38)</f>
        <v>120212.5</v>
      </c>
      <c r="K39" s="115">
        <f>SUM(K28:K32)+SUM(K35:K38)</f>
        <v>38</v>
      </c>
      <c r="L39" s="114">
        <f>SUM(L35:L38)+SUM(L28:L32)</f>
        <v>120250.5</v>
      </c>
      <c r="M39" s="111">
        <f>SUM(M28:M32)+SUM(M35:M38)</f>
        <v>116957</v>
      </c>
      <c r="N39" s="111">
        <f>SUM(N28:N32)+SUM(N35:N38)</f>
        <v>2</v>
      </c>
      <c r="O39" s="112">
        <f>SUM(O35:O38)+SUM(O28:O32)</f>
        <v>116959</v>
      </c>
      <c r="P39" s="111">
        <f>SUM(P28:P32)+SUM(P35:P38)</f>
        <v>116917</v>
      </c>
      <c r="Q39" s="111">
        <f>SUM(Q28:Q32)+SUM(Q35:Q38)</f>
        <v>2</v>
      </c>
      <c r="R39" s="112">
        <f>SUM(R35:R38)+SUM(R28:R32)</f>
        <v>116919</v>
      </c>
      <c r="S39" s="3"/>
    </row>
    <row r="40" spans="1:19" ht="18.600000000000001" thickBot="1" x14ac:dyDescent="0.4">
      <c r="A40" s="1"/>
      <c r="B40" s="116" t="s">
        <v>65</v>
      </c>
      <c r="C40" s="117" t="s">
        <v>66</v>
      </c>
      <c r="D40" s="118">
        <f t="shared" ref="D40:R40" si="11">D24-D39</f>
        <v>-28.800000000017462</v>
      </c>
      <c r="E40" s="118">
        <f t="shared" si="11"/>
        <v>101.39999999999999</v>
      </c>
      <c r="F40" s="119">
        <f t="shared" si="11"/>
        <v>72.599999999991269</v>
      </c>
      <c r="G40" s="118">
        <f t="shared" si="11"/>
        <v>-99542</v>
      </c>
      <c r="H40" s="118">
        <f t="shared" si="11"/>
        <v>99667</v>
      </c>
      <c r="I40" s="120">
        <f t="shared" si="11"/>
        <v>125</v>
      </c>
      <c r="J40" s="118">
        <f t="shared" si="11"/>
        <v>0</v>
      </c>
      <c r="K40" s="118">
        <f t="shared" si="11"/>
        <v>102</v>
      </c>
      <c r="L40" s="119">
        <f t="shared" si="11"/>
        <v>102</v>
      </c>
      <c r="M40" s="121">
        <f t="shared" si="11"/>
        <v>0</v>
      </c>
      <c r="N40" s="118">
        <f t="shared" si="11"/>
        <v>98</v>
      </c>
      <c r="O40" s="119">
        <f t="shared" si="11"/>
        <v>98</v>
      </c>
      <c r="P40" s="118">
        <f t="shared" si="11"/>
        <v>0</v>
      </c>
      <c r="Q40" s="118">
        <f t="shared" si="11"/>
        <v>93</v>
      </c>
      <c r="R40" s="119">
        <f t="shared" si="11"/>
        <v>93</v>
      </c>
      <c r="S40" s="3"/>
    </row>
    <row r="41" spans="1:19" ht="15" thickBot="1" x14ac:dyDescent="0.35">
      <c r="A41" s="1"/>
      <c r="B41" s="122" t="s">
        <v>67</v>
      </c>
      <c r="C41" s="123" t="s">
        <v>68</v>
      </c>
      <c r="D41" s="124"/>
      <c r="E41" s="125"/>
      <c r="F41" s="126">
        <f>F40-D16</f>
        <v>-13414.100000000009</v>
      </c>
      <c r="G41" s="124"/>
      <c r="H41" s="127"/>
      <c r="I41" s="128">
        <f>I40-G16</f>
        <v>-13479</v>
      </c>
      <c r="J41" s="129"/>
      <c r="K41" s="127"/>
      <c r="L41" s="126">
        <f>L40-J16</f>
        <v>-12298</v>
      </c>
      <c r="M41" s="130"/>
      <c r="N41" s="127"/>
      <c r="O41" s="126">
        <f>O40-M16</f>
        <v>-12302</v>
      </c>
      <c r="P41" s="124"/>
      <c r="Q41" s="127"/>
      <c r="R41" s="126">
        <f>R40-P16</f>
        <v>-12307</v>
      </c>
      <c r="S41" s="3"/>
    </row>
    <row r="42" spans="1:19" s="136" customFormat="1" ht="8.25" customHeight="1" thickBot="1" x14ac:dyDescent="0.35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3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" thickBot="1" x14ac:dyDescent="0.35">
      <c r="A44" s="1"/>
      <c r="B44" s="137"/>
      <c r="C44" s="141"/>
      <c r="D44" s="142">
        <v>1051</v>
      </c>
      <c r="E44" s="134"/>
      <c r="F44" s="140"/>
      <c r="G44" s="142">
        <v>874</v>
      </c>
      <c r="H44" s="143"/>
      <c r="I44" s="143"/>
      <c r="J44" s="142">
        <v>1051</v>
      </c>
      <c r="K44" s="143"/>
      <c r="L44" s="143"/>
      <c r="M44" s="142">
        <v>1051</v>
      </c>
      <c r="N44" s="3"/>
      <c r="O44" s="3"/>
      <c r="P44" s="142">
        <v>1051</v>
      </c>
      <c r="Q44" s="3"/>
      <c r="R44" s="3"/>
      <c r="S44" s="3"/>
    </row>
    <row r="45" spans="1:19" s="136" customFormat="1" ht="8.25" customHeight="1" thickBot="1" x14ac:dyDescent="0.35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5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" thickBot="1" x14ac:dyDescent="0.35">
      <c r="A47" s="1"/>
      <c r="B47" s="147"/>
      <c r="C47" s="148"/>
      <c r="D47" s="149">
        <v>200</v>
      </c>
      <c r="E47" s="150">
        <v>50</v>
      </c>
      <c r="F47" s="140"/>
      <c r="G47" s="149">
        <v>200</v>
      </c>
      <c r="H47" s="150">
        <v>0</v>
      </c>
      <c r="I47" s="3"/>
      <c r="J47" s="149">
        <v>200</v>
      </c>
      <c r="K47" s="150">
        <v>0</v>
      </c>
      <c r="L47" s="143"/>
      <c r="M47" s="149">
        <v>200</v>
      </c>
      <c r="N47" s="150">
        <v>0</v>
      </c>
      <c r="O47" s="3"/>
      <c r="P47" s="149">
        <v>200</v>
      </c>
      <c r="Q47" s="150">
        <v>0</v>
      </c>
      <c r="R47" s="3"/>
      <c r="S47" s="3"/>
    </row>
    <row r="48" spans="1:19" x14ac:dyDescent="0.3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3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3">
      <c r="A50" s="1"/>
      <c r="B50" s="147"/>
      <c r="C50" s="154" t="s">
        <v>83</v>
      </c>
      <c r="D50" s="155">
        <f>SUM('[1]NR 2021'!G50)</f>
        <v>3128</v>
      </c>
      <c r="E50" s="134"/>
      <c r="F50" s="3"/>
      <c r="G50" s="155">
        <f>SUM('[1]NR 2021'!M50)</f>
        <v>802</v>
      </c>
      <c r="H50" s="3"/>
      <c r="I50" s="3"/>
      <c r="J50" s="155">
        <f>SUM('[1]NR 2021'!Y50)</f>
        <v>956</v>
      </c>
      <c r="K50" s="3"/>
      <c r="L50" s="156"/>
      <c r="M50" s="155">
        <f>SUM(M51:M54)</f>
        <v>792</v>
      </c>
      <c r="N50" s="156"/>
      <c r="O50" s="156"/>
      <c r="P50" s="155">
        <f>SUM(P51:P54)</f>
        <v>802</v>
      </c>
      <c r="Q50" s="3"/>
      <c r="R50" s="3"/>
      <c r="S50" s="3"/>
    </row>
    <row r="51" spans="1:19" x14ac:dyDescent="0.3">
      <c r="A51" s="1"/>
      <c r="B51" s="147"/>
      <c r="C51" s="154" t="s">
        <v>84</v>
      </c>
      <c r="D51" s="155">
        <f>SUM('[1]NR 2021'!G51)</f>
        <v>2430</v>
      </c>
      <c r="E51" s="134"/>
      <c r="F51" s="3"/>
      <c r="G51" s="155">
        <f>SUM('[1]NR 2021'!M51)</f>
        <v>174</v>
      </c>
      <c r="H51" s="3"/>
      <c r="I51" s="3"/>
      <c r="J51" s="155">
        <f>SUM('[1]NR 2021'!Y51)</f>
        <v>215</v>
      </c>
      <c r="K51" s="3"/>
      <c r="L51" s="156"/>
      <c r="M51" s="155">
        <v>230</v>
      </c>
      <c r="N51" s="156"/>
      <c r="O51" s="156"/>
      <c r="P51" s="155">
        <v>240</v>
      </c>
      <c r="Q51" s="3"/>
      <c r="R51" s="3"/>
      <c r="S51" s="3"/>
    </row>
    <row r="52" spans="1:19" x14ac:dyDescent="0.3">
      <c r="A52" s="1"/>
      <c r="B52" s="147"/>
      <c r="C52" s="154" t="s">
        <v>85</v>
      </c>
      <c r="D52" s="155">
        <f>SUM('[1]NR 2021'!G52)</f>
        <v>245</v>
      </c>
      <c r="E52" s="134"/>
      <c r="F52" s="3"/>
      <c r="G52" s="155">
        <f>SUM('[1]NR 2021'!M52)</f>
        <v>213</v>
      </c>
      <c r="H52" s="3"/>
      <c r="I52" s="3"/>
      <c r="J52" s="155">
        <f>SUM('[1]NR 2021'!Y52)</f>
        <v>348</v>
      </c>
      <c r="K52" s="3"/>
      <c r="L52" s="156"/>
      <c r="M52" s="155">
        <v>200</v>
      </c>
      <c r="N52" s="156"/>
      <c r="O52" s="156"/>
      <c r="P52" s="155">
        <v>200</v>
      </c>
      <c r="Q52" s="3"/>
      <c r="R52" s="3"/>
      <c r="S52" s="3"/>
    </row>
    <row r="53" spans="1:19" x14ac:dyDescent="0.3">
      <c r="A53" s="1"/>
      <c r="B53" s="147"/>
      <c r="C53" s="154" t="s">
        <v>86</v>
      </c>
      <c r="D53" s="155">
        <f>SUM('[1]NR 2021'!G53)</f>
        <v>212</v>
      </c>
      <c r="E53" s="134"/>
      <c r="F53" s="3"/>
      <c r="G53" s="155">
        <f>SUM('[1]NR 2021'!M53)</f>
        <v>212</v>
      </c>
      <c r="H53" s="3"/>
      <c r="I53" s="3"/>
      <c r="J53" s="155">
        <f>SUM('[1]NR 2021'!Y53)</f>
        <v>212</v>
      </c>
      <c r="K53" s="3"/>
      <c r="L53" s="156"/>
      <c r="M53" s="155">
        <v>212</v>
      </c>
      <c r="N53" s="156"/>
      <c r="O53" s="156"/>
      <c r="P53" s="155">
        <v>212</v>
      </c>
      <c r="Q53" s="3"/>
      <c r="R53" s="3"/>
      <c r="S53" s="3"/>
    </row>
    <row r="54" spans="1:19" x14ac:dyDescent="0.3">
      <c r="A54" s="1"/>
      <c r="B54" s="147"/>
      <c r="C54" s="157" t="s">
        <v>87</v>
      </c>
      <c r="D54" s="155">
        <f>SUM('[1]NR 2021'!G54)</f>
        <v>241</v>
      </c>
      <c r="E54" s="134"/>
      <c r="F54" s="3"/>
      <c r="G54" s="155">
        <f>SUM('[1]NR 2021'!M54)</f>
        <v>204</v>
      </c>
      <c r="H54" s="3"/>
      <c r="I54" s="3"/>
      <c r="J54" s="155">
        <f>SUM('[1]NR 2021'!Y54)</f>
        <v>181</v>
      </c>
      <c r="K54" s="3"/>
      <c r="L54" s="156"/>
      <c r="M54" s="155">
        <v>150</v>
      </c>
      <c r="N54" s="156"/>
      <c r="O54" s="156"/>
      <c r="P54" s="155">
        <v>150</v>
      </c>
      <c r="Q54" s="3"/>
      <c r="R54" s="3"/>
      <c r="S54" s="3"/>
    </row>
    <row r="55" spans="1:19" ht="10.5" customHeight="1" x14ac:dyDescent="0.3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3">
      <c r="A57" s="1"/>
      <c r="B57" s="147"/>
      <c r="C57" s="154"/>
      <c r="D57" s="158">
        <f>SUM('[1]NR 2021'!E57)</f>
        <v>199</v>
      </c>
      <c r="E57" s="134"/>
      <c r="F57" s="140"/>
      <c r="G57" s="158">
        <f>SUM('[1]NR 2021'!J57)</f>
        <v>190</v>
      </c>
      <c r="H57" s="134"/>
      <c r="I57" s="140"/>
      <c r="J57" s="158">
        <f>SUM('[1]NR 2021'!V57)</f>
        <v>199</v>
      </c>
      <c r="K57" s="140"/>
      <c r="L57" s="3"/>
      <c r="M57" s="158">
        <v>200</v>
      </c>
      <c r="N57" s="3"/>
      <c r="O57" s="3"/>
      <c r="P57" s="158">
        <v>200</v>
      </c>
      <c r="Q57" s="3"/>
      <c r="R57" s="3"/>
      <c r="S57" s="3"/>
    </row>
    <row r="58" spans="1:19" x14ac:dyDescent="0.3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3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3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3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3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3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3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3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3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3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3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3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1"/>
      <c r="B72" s="182" t="s">
        <v>91</v>
      </c>
      <c r="C72" s="183">
        <v>44068</v>
      </c>
      <c r="D72" s="170" t="s">
        <v>92</v>
      </c>
      <c r="E72" s="182"/>
      <c r="F72" s="182" t="s">
        <v>93</v>
      </c>
      <c r="G72" s="184" t="s">
        <v>94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1"/>
      <c r="B74" s="182"/>
      <c r="C74" s="182"/>
      <c r="D74" s="185"/>
      <c r="E74" s="182"/>
      <c r="F74" s="182" t="s">
        <v>95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2020-12-30T19:57:29Z</dcterms:created>
  <dcterms:modified xsi:type="dcterms:W3CDTF">2020-12-30T19:57:57Z</dcterms:modified>
</cp:coreProperties>
</file>