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ZŠ Březenecká" sheetId="1" r:id="rId1"/>
  </sheets>
  <externalReferences>
    <externalReference r:id="rId2"/>
  </externalReferences>
  <definedNames>
    <definedName name="_xlnm.Print_Area" localSheetId="0">'ZŠ Březenecká'!$A$1:$S$77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P39" i="1"/>
  <c r="N39" i="1"/>
  <c r="M39" i="1"/>
  <c r="R38" i="1"/>
  <c r="O38" i="1"/>
  <c r="L38" i="1"/>
  <c r="K38" i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E37" i="1"/>
  <c r="D37" i="1"/>
  <c r="F37" i="1" s="1"/>
  <c r="R36" i="1"/>
  <c r="O36" i="1"/>
  <c r="K36" i="1"/>
  <c r="J36" i="1"/>
  <c r="L36" i="1" s="1"/>
  <c r="H36" i="1"/>
  <c r="G36" i="1"/>
  <c r="I36" i="1" s="1"/>
  <c r="E36" i="1"/>
  <c r="D36" i="1"/>
  <c r="F36" i="1" s="1"/>
  <c r="R35" i="1"/>
  <c r="R39" i="1" s="1"/>
  <c r="O35" i="1"/>
  <c r="O39" i="1" s="1"/>
  <c r="K35" i="1"/>
  <c r="J35" i="1"/>
  <c r="L35" i="1" s="1"/>
  <c r="H35" i="1"/>
  <c r="G35" i="1"/>
  <c r="I35" i="1" s="1"/>
  <c r="I39" i="1" s="1"/>
  <c r="F35" i="1"/>
  <c r="E35" i="1"/>
  <c r="D35" i="1"/>
  <c r="R34" i="1"/>
  <c r="O34" i="1"/>
  <c r="L34" i="1"/>
  <c r="K34" i="1"/>
  <c r="I34" i="1"/>
  <c r="H34" i="1"/>
  <c r="G34" i="1"/>
  <c r="E34" i="1"/>
  <c r="D34" i="1"/>
  <c r="F34" i="1" s="1"/>
  <c r="R33" i="1"/>
  <c r="O33" i="1"/>
  <c r="L33" i="1"/>
  <c r="K33" i="1"/>
  <c r="H33" i="1"/>
  <c r="G33" i="1"/>
  <c r="I33" i="1" s="1"/>
  <c r="F33" i="1"/>
  <c r="E33" i="1"/>
  <c r="D33" i="1"/>
  <c r="R32" i="1"/>
  <c r="O32" i="1"/>
  <c r="K32" i="1"/>
  <c r="J32" i="1"/>
  <c r="L32" i="1" s="1"/>
  <c r="I32" i="1"/>
  <c r="H32" i="1"/>
  <c r="G32" i="1"/>
  <c r="F32" i="1"/>
  <c r="E32" i="1"/>
  <c r="D32" i="1"/>
  <c r="R31" i="1"/>
  <c r="O31" i="1"/>
  <c r="L31" i="1"/>
  <c r="K31" i="1"/>
  <c r="J31" i="1"/>
  <c r="I31" i="1"/>
  <c r="H31" i="1"/>
  <c r="G31" i="1"/>
  <c r="E31" i="1"/>
  <c r="D31" i="1"/>
  <c r="F31" i="1" s="1"/>
  <c r="R30" i="1"/>
  <c r="O30" i="1"/>
  <c r="L30" i="1"/>
  <c r="J30" i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F29" i="1"/>
  <c r="E29" i="1"/>
  <c r="D29" i="1"/>
  <c r="R28" i="1"/>
  <c r="O28" i="1"/>
  <c r="L28" i="1"/>
  <c r="K28" i="1"/>
  <c r="K39" i="1" s="1"/>
  <c r="J28" i="1"/>
  <c r="J39" i="1" s="1"/>
  <c r="I28" i="1"/>
  <c r="H28" i="1"/>
  <c r="H39" i="1" s="1"/>
  <c r="G28" i="1"/>
  <c r="G39" i="1" s="1"/>
  <c r="E28" i="1"/>
  <c r="E39" i="1" s="1"/>
  <c r="D28" i="1"/>
  <c r="F28" i="1" s="1"/>
  <c r="Q24" i="1"/>
  <c r="Q40" i="1" s="1"/>
  <c r="P24" i="1"/>
  <c r="P40" i="1" s="1"/>
  <c r="N24" i="1"/>
  <c r="N40" i="1" s="1"/>
  <c r="M24" i="1"/>
  <c r="M40" i="1" s="1"/>
  <c r="R23" i="1"/>
  <c r="O23" i="1"/>
  <c r="K23" i="1"/>
  <c r="J23" i="1"/>
  <c r="L23" i="1" s="1"/>
  <c r="H23" i="1"/>
  <c r="G23" i="1"/>
  <c r="I23" i="1" s="1"/>
  <c r="F23" i="1"/>
  <c r="E23" i="1"/>
  <c r="D23" i="1"/>
  <c r="R22" i="1"/>
  <c r="O22" i="1"/>
  <c r="L22" i="1"/>
  <c r="J22" i="1"/>
  <c r="I22" i="1"/>
  <c r="H22" i="1"/>
  <c r="G22" i="1"/>
  <c r="E22" i="1"/>
  <c r="D22" i="1"/>
  <c r="F22" i="1" s="1"/>
  <c r="R21" i="1"/>
  <c r="O21" i="1"/>
  <c r="L21" i="1"/>
  <c r="I21" i="1"/>
  <c r="H21" i="1"/>
  <c r="G21" i="1"/>
  <c r="F21" i="1"/>
  <c r="E21" i="1"/>
  <c r="D21" i="1"/>
  <c r="R20" i="1"/>
  <c r="O20" i="1"/>
  <c r="L20" i="1"/>
  <c r="K20" i="1"/>
  <c r="J20" i="1"/>
  <c r="I20" i="1"/>
  <c r="H20" i="1"/>
  <c r="G20" i="1"/>
  <c r="E20" i="1"/>
  <c r="D20" i="1"/>
  <c r="F20" i="1" s="1"/>
  <c r="R19" i="1"/>
  <c r="O19" i="1"/>
  <c r="L19" i="1"/>
  <c r="K19" i="1"/>
  <c r="J19" i="1"/>
  <c r="H19" i="1"/>
  <c r="G19" i="1"/>
  <c r="I19" i="1" s="1"/>
  <c r="E19" i="1"/>
  <c r="D19" i="1"/>
  <c r="F19" i="1" s="1"/>
  <c r="R18" i="1"/>
  <c r="O18" i="1"/>
  <c r="K18" i="1"/>
  <c r="K24" i="1" s="1"/>
  <c r="K40" i="1" s="1"/>
  <c r="J18" i="1"/>
  <c r="L18" i="1" s="1"/>
  <c r="H18" i="1"/>
  <c r="G18" i="1"/>
  <c r="I18" i="1" s="1"/>
  <c r="F18" i="1"/>
  <c r="E18" i="1"/>
  <c r="D18" i="1"/>
  <c r="R17" i="1"/>
  <c r="O17" i="1"/>
  <c r="K17" i="1"/>
  <c r="J17" i="1"/>
  <c r="L17" i="1" s="1"/>
  <c r="I17" i="1"/>
  <c r="H17" i="1"/>
  <c r="G17" i="1"/>
  <c r="F17" i="1"/>
  <c r="E17" i="1"/>
  <c r="D17" i="1"/>
  <c r="R16" i="1"/>
  <c r="O16" i="1"/>
  <c r="O24" i="1" s="1"/>
  <c r="O40" i="1" s="1"/>
  <c r="O41" i="1" s="1"/>
  <c r="L16" i="1"/>
  <c r="K16" i="1"/>
  <c r="J16" i="1"/>
  <c r="J24" i="1" s="1"/>
  <c r="I16" i="1"/>
  <c r="H16" i="1"/>
  <c r="H24" i="1" s="1"/>
  <c r="H40" i="1" s="1"/>
  <c r="G16" i="1"/>
  <c r="E16" i="1"/>
  <c r="D16" i="1"/>
  <c r="D24" i="1" s="1"/>
  <c r="R15" i="1"/>
  <c r="R24" i="1" s="1"/>
  <c r="R40" i="1" s="1"/>
  <c r="R41" i="1" s="1"/>
  <c r="O15" i="1"/>
  <c r="L15" i="1"/>
  <c r="I15" i="1"/>
  <c r="I24" i="1" s="1"/>
  <c r="I40" i="1" s="1"/>
  <c r="I41" i="1" s="1"/>
  <c r="H15" i="1"/>
  <c r="G15" i="1"/>
  <c r="E15" i="1"/>
  <c r="E24" i="1" s="1"/>
  <c r="D15" i="1"/>
  <c r="D8" i="1"/>
  <c r="D6" i="1"/>
  <c r="D4" i="1"/>
  <c r="L39" i="1" l="1"/>
  <c r="F39" i="1"/>
  <c r="J40" i="1"/>
  <c r="E40" i="1"/>
  <c r="L24" i="1"/>
  <c r="L40" i="1" s="1"/>
  <c r="L41" i="1" s="1"/>
  <c r="G24" i="1"/>
  <c r="G40" i="1" s="1"/>
  <c r="D39" i="1"/>
  <c r="D40" i="1" s="1"/>
  <c r="F15" i="1"/>
  <c r="F16" i="1"/>
  <c r="F24" i="1" l="1"/>
  <c r="F40" i="1" s="1"/>
  <c r="F41" i="1" s="1"/>
</calcChain>
</file>

<file path=xl/sharedStrings.xml><?xml version="1.0" encoding="utf-8"?>
<sst xmlns="http://schemas.openxmlformats.org/spreadsheetml/2006/main" count="154" uniqueCount="100">
  <si>
    <t>Střednědobý výhled hospodaření příspěvkové organizace na období let 2021-2022</t>
  </si>
  <si>
    <t>Název organizace:</t>
  </si>
  <si>
    <t>IČO:</t>
  </si>
  <si>
    <t>Sídlo: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</si>
  <si>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</si>
  <si>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</si>
  <si>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</si>
  <si>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</si>
  <si>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</si>
  <si>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</si>
  <si>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</si>
  <si>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</si>
  <si>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</si>
  <si>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</si>
  <si>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</si>
  <si>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</si>
  <si>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</si>
  <si>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</si>
  <si>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</si>
  <si>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</si>
  <si>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</si>
  <si>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</si>
  <si>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</si>
  <si>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</si>
  <si>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</si>
  <si>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</si>
  <si>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</si>
  <si>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</si>
  <si>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</si>
  <si>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</si>
  <si>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</si>
  <si>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</si>
  <si>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</si>
  <si>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</si>
  <si>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</si>
  <si>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</si>
  <si>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</si>
  <si>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</si>
  <si>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</si>
  <si>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</si>
  <si>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</si>
  <si>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</si>
  <si>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</si>
  <si>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</si>
  <si>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</si>
  <si>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</si>
  <si>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</si>
  <si>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</si>
  <si>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</si>
  <si>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</si>
  <si>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</si>
  <si>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</si>
  <si>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</si>
  <si>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</si>
  <si>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</si>
  <si>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</si>
  <si>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</si>
  <si>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</si>
  <si>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</si>
  <si>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</si>
  <si>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</si>
  <si>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</si>
  <si>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</si>
  <si>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</si>
  <si>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</si>
  <si>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</si>
  <si>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</si>
  <si>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</si>
  <si>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</si>
  <si>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</si>
  <si>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</si>
  <si>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</si>
  <si>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</si>
  <si>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</si>
  <si>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</si>
  <si>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</si>
  <si>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</si>
  <si>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</si>
  <si>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</si>
  <si>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</si>
  <si>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</si>
  <si>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</si>
  <si>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</si>
  <si>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</si>
  <si>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</si>
  <si>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</si>
  <si>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</si>
  <si>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</si>
  <si>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</si>
  <si>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</si>
  <si>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</si>
  <si>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 xml:space="preserve">rozpočet zřizovatele:       předpokládaný růst cen. Pro další roky předpokládáme další nárůst. </t>
  </si>
  <si>
    <t xml:space="preserve">rozpočet ostatních transferů:     rozpočet pouze na náklady hrazené KÚ, ostatní transfery nejsou zatím nárokovány;  růst nákladů na mzdy a odvody z mezd  </t>
  </si>
  <si>
    <t>vlastní činnost:           rozpočet pro další roky s mírným nárůstem</t>
  </si>
  <si>
    <t>doplňková činnost:   rozpočet pro další roky s mírným nárůstem</t>
  </si>
  <si>
    <t>Dne:</t>
  </si>
  <si>
    <t>Věra Buchtová</t>
  </si>
  <si>
    <t xml:space="preserve">Schválil: </t>
  </si>
  <si>
    <t>Ing. Vladimíra Nováková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</si>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</sst>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9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Z&#352;%20B&#345;ezeneck&#225;%20B+%20C)%20NR%202020%20+%20SVR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</sheetNames>
    <sheetDataSet>
      <sheetData sheetId="0">
        <row r="4">
          <cell r="D4" t="str">
            <v>Základní škola Chomutov, Březenecká 4679</v>
          </cell>
        </row>
        <row r="6">
          <cell r="D6" t="str">
            <v>467 897 66</v>
          </cell>
        </row>
        <row r="8">
          <cell r="D8" t="str">
            <v>Březenecká 4679, 430 04  Chomutov</v>
          </cell>
        </row>
        <row r="15">
          <cell r="G15">
            <v>2277.5</v>
          </cell>
          <cell r="H15">
            <v>292.2</v>
          </cell>
          <cell r="M15">
            <v>2045</v>
          </cell>
          <cell r="N15">
            <v>273</v>
          </cell>
        </row>
        <row r="16">
          <cell r="G16">
            <v>4811</v>
          </cell>
          <cell r="M16">
            <v>4773</v>
          </cell>
          <cell r="Y16">
            <v>5145</v>
          </cell>
        </row>
        <row r="17">
          <cell r="G17">
            <v>708</v>
          </cell>
          <cell r="M17">
            <v>0</v>
          </cell>
          <cell r="Y17">
            <v>0</v>
          </cell>
        </row>
        <row r="18">
          <cell r="G18">
            <v>32870.400000000001</v>
          </cell>
          <cell r="M18">
            <v>31657</v>
          </cell>
          <cell r="Y18">
            <v>36365.4</v>
          </cell>
        </row>
        <row r="19">
          <cell r="G19">
            <v>0</v>
          </cell>
          <cell r="M19">
            <v>0</v>
          </cell>
          <cell r="Y19">
            <v>0</v>
          </cell>
        </row>
        <row r="20">
          <cell r="G20">
            <v>531.6</v>
          </cell>
          <cell r="M20">
            <v>25</v>
          </cell>
          <cell r="Y20">
            <v>50</v>
          </cell>
        </row>
        <row r="21">
          <cell r="G21">
            <v>204.4</v>
          </cell>
          <cell r="H21">
            <v>222.5</v>
          </cell>
          <cell r="M21">
            <v>0</v>
          </cell>
          <cell r="N21">
            <v>242</v>
          </cell>
        </row>
        <row r="22">
          <cell r="G22">
            <v>0</v>
          </cell>
          <cell r="H22">
            <v>222.5</v>
          </cell>
          <cell r="M22">
            <v>0</v>
          </cell>
          <cell r="N22">
            <v>242</v>
          </cell>
          <cell r="Y22">
            <v>0</v>
          </cell>
        </row>
        <row r="23">
          <cell r="G23">
            <v>0</v>
          </cell>
          <cell r="M23">
            <v>0</v>
          </cell>
          <cell r="Y23">
            <v>0</v>
          </cell>
        </row>
        <row r="28">
          <cell r="G28">
            <v>611.5</v>
          </cell>
          <cell r="H28">
            <v>17.8</v>
          </cell>
          <cell r="M28">
            <v>530</v>
          </cell>
          <cell r="N28">
            <v>35</v>
          </cell>
          <cell r="Y28">
            <v>550</v>
          </cell>
          <cell r="Z28">
            <v>35</v>
          </cell>
        </row>
        <row r="29">
          <cell r="G29">
            <v>3035.1</v>
          </cell>
          <cell r="H29">
            <v>202.7</v>
          </cell>
          <cell r="M29">
            <v>2860</v>
          </cell>
          <cell r="N29">
            <v>185</v>
          </cell>
          <cell r="Y29">
            <v>2899.3</v>
          </cell>
          <cell r="Z29">
            <v>185</v>
          </cell>
        </row>
        <row r="30">
          <cell r="G30">
            <v>1830.8</v>
          </cell>
          <cell r="H30">
            <v>47.3</v>
          </cell>
          <cell r="M30">
            <v>1912.7</v>
          </cell>
          <cell r="N30">
            <v>110</v>
          </cell>
          <cell r="Y30">
            <v>1940</v>
          </cell>
        </row>
        <row r="31">
          <cell r="G31">
            <v>855.5</v>
          </cell>
          <cell r="H31">
            <v>0</v>
          </cell>
          <cell r="M31">
            <v>755</v>
          </cell>
          <cell r="N31">
            <v>0</v>
          </cell>
          <cell r="Y31">
            <v>955</v>
          </cell>
          <cell r="Z31">
            <v>0</v>
          </cell>
        </row>
        <row r="32">
          <cell r="G32">
            <v>24281.599999999999</v>
          </cell>
          <cell r="H32">
            <v>154.1</v>
          </cell>
          <cell r="M32">
            <v>22955</v>
          </cell>
          <cell r="N32">
            <v>167</v>
          </cell>
          <cell r="Y32">
            <v>26580</v>
          </cell>
          <cell r="Z32">
            <v>167</v>
          </cell>
        </row>
        <row r="33">
          <cell r="G33">
            <v>23893.399999999998</v>
          </cell>
          <cell r="H33">
            <v>37</v>
          </cell>
          <cell r="M33">
            <v>22735</v>
          </cell>
          <cell r="N33">
            <v>40</v>
          </cell>
          <cell r="Z33">
            <v>40</v>
          </cell>
        </row>
        <row r="34">
          <cell r="G34">
            <v>388.20000000000005</v>
          </cell>
          <cell r="H34">
            <v>117.1</v>
          </cell>
          <cell r="M34">
            <v>220</v>
          </cell>
          <cell r="N34">
            <v>127</v>
          </cell>
          <cell r="Z34">
            <v>127</v>
          </cell>
        </row>
        <row r="35">
          <cell r="G35">
            <v>8167.7999999999993</v>
          </cell>
          <cell r="H35">
            <v>16.399999999999999</v>
          </cell>
          <cell r="M35">
            <v>7721</v>
          </cell>
          <cell r="N35">
            <v>17</v>
          </cell>
          <cell r="Y35">
            <v>8689.4</v>
          </cell>
          <cell r="Z35">
            <v>17</v>
          </cell>
        </row>
        <row r="36">
          <cell r="G36">
            <v>0</v>
          </cell>
          <cell r="H36">
            <v>0</v>
          </cell>
          <cell r="M36">
            <v>0</v>
          </cell>
          <cell r="N36">
            <v>0</v>
          </cell>
          <cell r="Y36">
            <v>0</v>
          </cell>
          <cell r="Z36">
            <v>0</v>
          </cell>
        </row>
        <row r="37">
          <cell r="G37">
            <v>867</v>
          </cell>
          <cell r="H37">
            <v>0</v>
          </cell>
          <cell r="M37">
            <v>868.3</v>
          </cell>
          <cell r="N37">
            <v>0</v>
          </cell>
          <cell r="Y37">
            <v>947.7</v>
          </cell>
          <cell r="Z37">
            <v>0</v>
          </cell>
        </row>
        <row r="38">
          <cell r="G38">
            <v>1579.5</v>
          </cell>
          <cell r="H38">
            <v>0.8</v>
          </cell>
          <cell r="M38">
            <v>898</v>
          </cell>
          <cell r="N38">
            <v>1</v>
          </cell>
          <cell r="Z3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00B050"/>
  </sheetPr>
  <dimension ref="A1:U264"/>
  <sheetViews>
    <sheetView showGridLines="0" tabSelected="1" zoomScale="80" zoomScaleNormal="80" zoomScaleSheetLayoutView="80" workbookViewId="0">
      <selection activeCell="G71" sqref="G7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2020'!D4:U4</f>
        <v>Základní škola Chomutov, Březenecká 4679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 t="str">
        <f>'[1]NR 2020'!D6</f>
        <v>467 897 66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2020'!D8:U8</f>
        <v>Březenecká 4679, 430 04 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2020'!G15</f>
        <v>2277.5</v>
      </c>
      <c r="E15" s="47">
        <f>'[1]NR 2020'!H15</f>
        <v>292.2</v>
      </c>
      <c r="F15" s="48">
        <f t="shared" ref="F15:F23" si="0">D15+E15</f>
        <v>2569.6999999999998</v>
      </c>
      <c r="G15" s="46">
        <f>SUM('[1]NR 2020'!M15)</f>
        <v>2045</v>
      </c>
      <c r="H15" s="47">
        <f>SUM('[1]NR 2020'!N15)</f>
        <v>273</v>
      </c>
      <c r="I15" s="49">
        <f t="shared" ref="I15:I23" si="1">G15+H15</f>
        <v>2318</v>
      </c>
      <c r="J15" s="50">
        <v>1870</v>
      </c>
      <c r="K15" s="51">
        <v>315</v>
      </c>
      <c r="L15" s="52">
        <f t="shared" ref="L15:L23" si="2">J15+K15</f>
        <v>2185</v>
      </c>
      <c r="M15" s="53">
        <v>1880.5</v>
      </c>
      <c r="N15" s="47">
        <v>316</v>
      </c>
      <c r="O15" s="48">
        <f t="shared" ref="O15:O23" si="3">M15+N15</f>
        <v>2196.5</v>
      </c>
      <c r="P15" s="46">
        <v>1891</v>
      </c>
      <c r="Q15" s="47">
        <v>323</v>
      </c>
      <c r="R15" s="48">
        <f t="shared" ref="R15:R23" si="4">P15+Q15</f>
        <v>2214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2020'!G16</f>
        <v>4811</v>
      </c>
      <c r="E16" s="56">
        <f>'[1]NR 2020'!H16</f>
        <v>0</v>
      </c>
      <c r="F16" s="48">
        <f t="shared" si="0"/>
        <v>4811</v>
      </c>
      <c r="G16" s="46">
        <f>SUM('[1]NR 2020'!M16)</f>
        <v>4773</v>
      </c>
      <c r="H16" s="47">
        <f>SUM('[1]NR 2020'!N16)</f>
        <v>0</v>
      </c>
      <c r="I16" s="49">
        <f t="shared" si="1"/>
        <v>4773</v>
      </c>
      <c r="J16" s="57">
        <f>'[1]NR 2020'!Y16</f>
        <v>5145</v>
      </c>
      <c r="K16" s="58">
        <f>'[1]NR 2020'!Z16</f>
        <v>0</v>
      </c>
      <c r="L16" s="59">
        <f t="shared" si="2"/>
        <v>5145</v>
      </c>
      <c r="M16" s="60">
        <v>5178</v>
      </c>
      <c r="N16" s="56"/>
      <c r="O16" s="48">
        <f t="shared" si="3"/>
        <v>5178</v>
      </c>
      <c r="P16" s="61">
        <v>5198</v>
      </c>
      <c r="Q16" s="56"/>
      <c r="R16" s="48">
        <f t="shared" si="4"/>
        <v>5198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2020'!G17</f>
        <v>708</v>
      </c>
      <c r="E17" s="56">
        <f>'[1]NR 2020'!H17</f>
        <v>0</v>
      </c>
      <c r="F17" s="48">
        <f t="shared" si="0"/>
        <v>708</v>
      </c>
      <c r="G17" s="46">
        <f>SUM('[1]NR 2020'!M17)</f>
        <v>0</v>
      </c>
      <c r="H17" s="47">
        <f>SUM('[1]NR 2020'!N17)</f>
        <v>0</v>
      </c>
      <c r="I17" s="49">
        <f t="shared" si="1"/>
        <v>0</v>
      </c>
      <c r="J17" s="57">
        <f>'[1]NR 2020'!Y17</f>
        <v>0</v>
      </c>
      <c r="K17" s="58">
        <f>'[1]NR 2020'!Z17</f>
        <v>0</v>
      </c>
      <c r="L17" s="59">
        <f t="shared" si="2"/>
        <v>0</v>
      </c>
      <c r="M17" s="60"/>
      <c r="N17" s="63"/>
      <c r="O17" s="48">
        <f t="shared" si="3"/>
        <v>0</v>
      </c>
      <c r="P17" s="61">
        <v>0</v>
      </c>
      <c r="Q17" s="63"/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2020'!G18</f>
        <v>32870.400000000001</v>
      </c>
      <c r="E18" s="47">
        <f>'[1]NR 2020'!H18</f>
        <v>0</v>
      </c>
      <c r="F18" s="48">
        <f t="shared" si="0"/>
        <v>32870.400000000001</v>
      </c>
      <c r="G18" s="46">
        <f>SUM('[1]NR 2020'!M18)</f>
        <v>31657</v>
      </c>
      <c r="H18" s="47">
        <f>SUM('[1]NR 2020'!N18)</f>
        <v>0</v>
      </c>
      <c r="I18" s="49">
        <f t="shared" si="1"/>
        <v>31657</v>
      </c>
      <c r="J18" s="57">
        <f>'[1]NR 2020'!Y18</f>
        <v>36365.4</v>
      </c>
      <c r="K18" s="58">
        <f>'[1]NR 2020'!Z18</f>
        <v>0</v>
      </c>
      <c r="L18" s="59">
        <f t="shared" si="2"/>
        <v>36365.4</v>
      </c>
      <c r="M18" s="60">
        <v>36739.599999999999</v>
      </c>
      <c r="N18" s="47"/>
      <c r="O18" s="48">
        <f t="shared" si="3"/>
        <v>36739.599999999999</v>
      </c>
      <c r="P18" s="61">
        <v>37105</v>
      </c>
      <c r="Q18" s="47"/>
      <c r="R18" s="48">
        <f t="shared" si="4"/>
        <v>37105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2020'!G19</f>
        <v>0</v>
      </c>
      <c r="E19" s="47">
        <f>'[1]NR 2020'!H19</f>
        <v>0</v>
      </c>
      <c r="F19" s="48">
        <f t="shared" si="0"/>
        <v>0</v>
      </c>
      <c r="G19" s="46">
        <f>SUM('[1]NR 2020'!M19)</f>
        <v>0</v>
      </c>
      <c r="H19" s="47">
        <f>SUM('[1]NR 2020'!N19)</f>
        <v>0</v>
      </c>
      <c r="I19" s="49">
        <f t="shared" si="1"/>
        <v>0</v>
      </c>
      <c r="J19" s="57">
        <f>'[1]NR 2020'!Y19</f>
        <v>0</v>
      </c>
      <c r="K19" s="58">
        <f>'[1]NR 2020'!Z19</f>
        <v>0</v>
      </c>
      <c r="L19" s="59">
        <f t="shared" si="2"/>
        <v>0</v>
      </c>
      <c r="M19" s="60"/>
      <c r="N19" s="66"/>
      <c r="O19" s="48">
        <f t="shared" si="3"/>
        <v>0</v>
      </c>
      <c r="P19" s="61">
        <v>0</v>
      </c>
      <c r="Q19" s="66"/>
      <c r="R19" s="48">
        <f t="shared" si="4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2020'!G20</f>
        <v>531.6</v>
      </c>
      <c r="E20" s="47">
        <f>'[1]NR 2020'!H20</f>
        <v>0</v>
      </c>
      <c r="F20" s="48">
        <f t="shared" si="0"/>
        <v>531.6</v>
      </c>
      <c r="G20" s="46">
        <f>SUM('[1]NR 2020'!M20)</f>
        <v>25</v>
      </c>
      <c r="H20" s="47">
        <f>SUM('[1]NR 2020'!N20)</f>
        <v>0</v>
      </c>
      <c r="I20" s="49">
        <f t="shared" si="1"/>
        <v>25</v>
      </c>
      <c r="J20" s="57">
        <f>'[1]NR 2020'!Y20</f>
        <v>50</v>
      </c>
      <c r="K20" s="58">
        <f>'[1]NR 2020'!Z20</f>
        <v>0</v>
      </c>
      <c r="L20" s="59">
        <f t="shared" si="2"/>
        <v>50</v>
      </c>
      <c r="M20" s="60">
        <v>50</v>
      </c>
      <c r="N20" s="66"/>
      <c r="O20" s="48">
        <f t="shared" si="3"/>
        <v>50</v>
      </c>
      <c r="P20" s="61">
        <v>50</v>
      </c>
      <c r="Q20" s="66"/>
      <c r="R20" s="48">
        <f t="shared" si="4"/>
        <v>50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2020'!G21</f>
        <v>204.4</v>
      </c>
      <c r="E21" s="47">
        <f>'[1]NR 2020'!H21</f>
        <v>222.5</v>
      </c>
      <c r="F21" s="48">
        <f t="shared" si="0"/>
        <v>426.9</v>
      </c>
      <c r="G21" s="46">
        <f>SUM('[1]NR 2020'!M21)</f>
        <v>0</v>
      </c>
      <c r="H21" s="47">
        <f>SUM('[1]NR 2020'!N21)</f>
        <v>242</v>
      </c>
      <c r="I21" s="49">
        <f t="shared" si="1"/>
        <v>242</v>
      </c>
      <c r="J21" s="57">
        <v>210</v>
      </c>
      <c r="K21" s="58">
        <v>250</v>
      </c>
      <c r="L21" s="59">
        <f t="shared" si="2"/>
        <v>460</v>
      </c>
      <c r="M21" s="60">
        <v>220</v>
      </c>
      <c r="N21" s="69">
        <v>250</v>
      </c>
      <c r="O21" s="48">
        <f t="shared" si="3"/>
        <v>470</v>
      </c>
      <c r="P21" s="61">
        <v>230</v>
      </c>
      <c r="Q21" s="69">
        <v>260</v>
      </c>
      <c r="R21" s="48">
        <f t="shared" si="4"/>
        <v>490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2020'!G22</f>
        <v>0</v>
      </c>
      <c r="E22" s="47">
        <f>'[1]NR 2020'!H22</f>
        <v>222.5</v>
      </c>
      <c r="F22" s="48">
        <f t="shared" si="0"/>
        <v>222.5</v>
      </c>
      <c r="G22" s="46">
        <f>SUM('[1]NR 2020'!M22)</f>
        <v>0</v>
      </c>
      <c r="H22" s="47">
        <f>SUM('[1]NR 2020'!N22)</f>
        <v>242</v>
      </c>
      <c r="I22" s="49">
        <f t="shared" si="1"/>
        <v>242</v>
      </c>
      <c r="J22" s="57">
        <f>'[1]NR 2020'!Y22</f>
        <v>0</v>
      </c>
      <c r="K22" s="58">
        <v>250</v>
      </c>
      <c r="L22" s="59">
        <f t="shared" si="2"/>
        <v>250</v>
      </c>
      <c r="M22" s="60">
        <v>0</v>
      </c>
      <c r="N22" s="69">
        <v>250</v>
      </c>
      <c r="O22" s="48">
        <f t="shared" si="3"/>
        <v>250</v>
      </c>
      <c r="P22" s="61">
        <v>0</v>
      </c>
      <c r="Q22" s="69">
        <v>260</v>
      </c>
      <c r="R22" s="48">
        <f t="shared" si="4"/>
        <v>260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2020'!G23</f>
        <v>0</v>
      </c>
      <c r="E23" s="47">
        <f>'[1]NR 2020'!H23</f>
        <v>0</v>
      </c>
      <c r="F23" s="72">
        <f t="shared" si="0"/>
        <v>0</v>
      </c>
      <c r="G23" s="46">
        <f>SUM('[1]NR 2020'!M23)</f>
        <v>0</v>
      </c>
      <c r="H23" s="47">
        <f>SUM('[1]NR 2020'!N23)</f>
        <v>0</v>
      </c>
      <c r="I23" s="73">
        <f t="shared" si="1"/>
        <v>0</v>
      </c>
      <c r="J23" s="57">
        <f>'[1]NR 2020'!Y23</f>
        <v>0</v>
      </c>
      <c r="K23" s="58">
        <f>'[1]NR 2020'!Z23</f>
        <v>0</v>
      </c>
      <c r="L23" s="59">
        <f t="shared" si="2"/>
        <v>0</v>
      </c>
      <c r="M23" s="74">
        <v>0</v>
      </c>
      <c r="N23" s="75">
        <v>0</v>
      </c>
      <c r="O23" s="72">
        <f t="shared" si="3"/>
        <v>0</v>
      </c>
      <c r="P23" s="76">
        <v>0</v>
      </c>
      <c r="Q23" s="75">
        <v>0</v>
      </c>
      <c r="R23" s="72">
        <f t="shared" si="4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L24" si="5">SUM(D15:D21)</f>
        <v>41402.9</v>
      </c>
      <c r="E24" s="79">
        <f t="shared" si="5"/>
        <v>514.70000000000005</v>
      </c>
      <c r="F24" s="79">
        <f t="shared" si="5"/>
        <v>41917.599999999999</v>
      </c>
      <c r="G24" s="79">
        <f t="shared" si="5"/>
        <v>38500</v>
      </c>
      <c r="H24" s="79">
        <f t="shared" si="5"/>
        <v>515</v>
      </c>
      <c r="I24" s="80">
        <f t="shared" si="5"/>
        <v>39015</v>
      </c>
      <c r="J24" s="81">
        <f t="shared" si="5"/>
        <v>43640.4</v>
      </c>
      <c r="K24" s="81">
        <f t="shared" si="5"/>
        <v>565</v>
      </c>
      <c r="L24" s="81">
        <f t="shared" si="5"/>
        <v>44205.4</v>
      </c>
      <c r="M24" s="82">
        <f>SUM(M15:M23)</f>
        <v>44068.1</v>
      </c>
      <c r="N24" s="79">
        <f>SUM(N15:N21)</f>
        <v>566</v>
      </c>
      <c r="O24" s="79">
        <f>SUM(O15:O21)</f>
        <v>44634.1</v>
      </c>
      <c r="P24" s="79">
        <f>SUM(P15:P23)</f>
        <v>44474</v>
      </c>
      <c r="Q24" s="79">
        <f>SUM(Q15:Q21)</f>
        <v>583</v>
      </c>
      <c r="R24" s="79">
        <f>SUM(R15:R21)</f>
        <v>45057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2020'!G28</f>
        <v>611.5</v>
      </c>
      <c r="E28" s="47">
        <f>'[1]NR 2020'!H28</f>
        <v>17.8</v>
      </c>
      <c r="F28" s="48">
        <f t="shared" ref="F28:F38" si="6">D28+E28</f>
        <v>629.29999999999995</v>
      </c>
      <c r="G28" s="46">
        <f>SUM('[1]NR 2020'!M28)</f>
        <v>530</v>
      </c>
      <c r="H28" s="47">
        <f>SUM('[1]NR 2020'!N28)</f>
        <v>35</v>
      </c>
      <c r="I28" s="49">
        <f t="shared" ref="I28:I38" si="7">G28+H28</f>
        <v>565</v>
      </c>
      <c r="J28" s="50">
        <f>'[1]NR 2020'!Y28</f>
        <v>550</v>
      </c>
      <c r="K28" s="51">
        <f>'[1]NR 2020'!Z28</f>
        <v>35</v>
      </c>
      <c r="L28" s="52">
        <f t="shared" ref="L28:L38" si="8">J28+K28</f>
        <v>585</v>
      </c>
      <c r="M28" s="101">
        <v>555.5</v>
      </c>
      <c r="N28" s="101">
        <v>35</v>
      </c>
      <c r="O28" s="48">
        <f t="shared" ref="O28:O38" si="9">M28+N28</f>
        <v>590.5</v>
      </c>
      <c r="P28" s="101">
        <v>561</v>
      </c>
      <c r="Q28" s="101">
        <v>35</v>
      </c>
      <c r="R28" s="48">
        <f t="shared" ref="R28:R38" si="10">P28+Q28</f>
        <v>596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2020'!G29</f>
        <v>3035.1</v>
      </c>
      <c r="E29" s="56">
        <f>'[1]NR 2020'!H29</f>
        <v>202.7</v>
      </c>
      <c r="F29" s="48">
        <f t="shared" si="6"/>
        <v>3237.7999999999997</v>
      </c>
      <c r="G29" s="46">
        <f>SUM('[1]NR 2020'!M29)</f>
        <v>2860</v>
      </c>
      <c r="H29" s="47">
        <f>SUM('[1]NR 2020'!N29)</f>
        <v>185</v>
      </c>
      <c r="I29" s="49">
        <f t="shared" si="7"/>
        <v>3045</v>
      </c>
      <c r="J29" s="57">
        <f>'[1]NR 2020'!Y29</f>
        <v>2899.3</v>
      </c>
      <c r="K29" s="103">
        <f>'[1]NR 2020'!Z29</f>
        <v>185</v>
      </c>
      <c r="L29" s="59">
        <f t="shared" si="8"/>
        <v>3084.3</v>
      </c>
      <c r="M29" s="104">
        <v>2928</v>
      </c>
      <c r="N29" s="105">
        <v>185</v>
      </c>
      <c r="O29" s="48">
        <f t="shared" si="9"/>
        <v>3113</v>
      </c>
      <c r="P29" s="104">
        <v>2957.2</v>
      </c>
      <c r="Q29" s="105">
        <v>200</v>
      </c>
      <c r="R29" s="48">
        <f t="shared" si="10"/>
        <v>3157.2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2020'!G30</f>
        <v>1830.8</v>
      </c>
      <c r="E30" s="56">
        <f>'[1]NR 2020'!H30</f>
        <v>47.3</v>
      </c>
      <c r="F30" s="48">
        <f t="shared" si="6"/>
        <v>1878.1</v>
      </c>
      <c r="G30" s="46">
        <f>SUM('[1]NR 2020'!M30)</f>
        <v>1912.7</v>
      </c>
      <c r="H30" s="47">
        <f>SUM('[1]NR 2020'!N30)</f>
        <v>110</v>
      </c>
      <c r="I30" s="49">
        <f t="shared" si="7"/>
        <v>2022.7</v>
      </c>
      <c r="J30" s="57">
        <f>'[1]NR 2020'!Y30</f>
        <v>1940</v>
      </c>
      <c r="K30" s="103">
        <v>160</v>
      </c>
      <c r="L30" s="59">
        <f t="shared" si="8"/>
        <v>2100</v>
      </c>
      <c r="M30" s="104">
        <v>1959.4</v>
      </c>
      <c r="N30" s="105">
        <v>161</v>
      </c>
      <c r="O30" s="48">
        <f t="shared" si="9"/>
        <v>2120.4</v>
      </c>
      <c r="P30" s="104">
        <v>1979</v>
      </c>
      <c r="Q30" s="105">
        <v>163</v>
      </c>
      <c r="R30" s="48">
        <f t="shared" si="10"/>
        <v>2142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2020'!G31</f>
        <v>855.5</v>
      </c>
      <c r="E31" s="47">
        <f>'[1]NR 2020'!H31</f>
        <v>0</v>
      </c>
      <c r="F31" s="48">
        <f t="shared" si="6"/>
        <v>855.5</v>
      </c>
      <c r="G31" s="46">
        <f>SUM('[1]NR 2020'!M31)</f>
        <v>755</v>
      </c>
      <c r="H31" s="47">
        <f>SUM('[1]NR 2020'!N31)</f>
        <v>0</v>
      </c>
      <c r="I31" s="49">
        <f t="shared" si="7"/>
        <v>755</v>
      </c>
      <c r="J31" s="57">
        <f>'[1]NR 2020'!Y31</f>
        <v>955</v>
      </c>
      <c r="K31" s="58">
        <f>'[1]NR 2020'!Z31</f>
        <v>0</v>
      </c>
      <c r="L31" s="59">
        <f t="shared" si="8"/>
        <v>955</v>
      </c>
      <c r="M31" s="104">
        <v>964.3</v>
      </c>
      <c r="N31" s="104">
        <v>0</v>
      </c>
      <c r="O31" s="48">
        <f t="shared" si="9"/>
        <v>964.3</v>
      </c>
      <c r="P31" s="104">
        <v>973.5</v>
      </c>
      <c r="Q31" s="104">
        <v>0</v>
      </c>
      <c r="R31" s="48">
        <f t="shared" si="10"/>
        <v>973.5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2020'!G32</f>
        <v>24281.599999999999</v>
      </c>
      <c r="E32" s="47">
        <f>'[1]NR 2020'!H32</f>
        <v>154.1</v>
      </c>
      <c r="F32" s="48">
        <f t="shared" si="6"/>
        <v>24435.699999999997</v>
      </c>
      <c r="G32" s="46">
        <f>SUM('[1]NR 2020'!M32)</f>
        <v>22955</v>
      </c>
      <c r="H32" s="47">
        <f>SUM('[1]NR 2020'!N32)</f>
        <v>167</v>
      </c>
      <c r="I32" s="49">
        <f t="shared" si="7"/>
        <v>23122</v>
      </c>
      <c r="J32" s="57">
        <f>'[1]NR 2020'!Y32</f>
        <v>26580</v>
      </c>
      <c r="K32" s="58">
        <f>'[1]NR 2020'!Z32</f>
        <v>167</v>
      </c>
      <c r="L32" s="59">
        <f t="shared" si="8"/>
        <v>26747</v>
      </c>
      <c r="M32" s="104">
        <v>26853.599999999999</v>
      </c>
      <c r="N32" s="104">
        <v>167</v>
      </c>
      <c r="O32" s="48">
        <f t="shared" si="9"/>
        <v>27020.6</v>
      </c>
      <c r="P32" s="104">
        <v>27119.599999999999</v>
      </c>
      <c r="Q32" s="104">
        <v>167</v>
      </c>
      <c r="R32" s="48">
        <f t="shared" si="10"/>
        <v>27286.6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2020'!G33</f>
        <v>23893.399999999998</v>
      </c>
      <c r="E33" s="47">
        <f>'[1]NR 2020'!H33</f>
        <v>37</v>
      </c>
      <c r="F33" s="48">
        <f t="shared" si="6"/>
        <v>23930.399999999998</v>
      </c>
      <c r="G33" s="46">
        <f>SUM('[1]NR 2020'!M33)</f>
        <v>22735</v>
      </c>
      <c r="H33" s="47">
        <f>SUM('[1]NR 2020'!N33)</f>
        <v>40</v>
      </c>
      <c r="I33" s="49">
        <f t="shared" si="7"/>
        <v>22775</v>
      </c>
      <c r="J33" s="57">
        <v>26400</v>
      </c>
      <c r="K33" s="58">
        <f>'[1]NR 2020'!Z33</f>
        <v>40</v>
      </c>
      <c r="L33" s="59">
        <f t="shared" si="8"/>
        <v>26440</v>
      </c>
      <c r="M33" s="104">
        <v>26673</v>
      </c>
      <c r="N33" s="104">
        <v>40</v>
      </c>
      <c r="O33" s="48">
        <f t="shared" si="9"/>
        <v>26713</v>
      </c>
      <c r="P33" s="104">
        <v>26938.6</v>
      </c>
      <c r="Q33" s="104">
        <v>40</v>
      </c>
      <c r="R33" s="48">
        <f t="shared" si="10"/>
        <v>26978.6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2020'!G34</f>
        <v>388.20000000000005</v>
      </c>
      <c r="E34" s="47">
        <f>'[1]NR 2020'!H34</f>
        <v>117.1</v>
      </c>
      <c r="F34" s="48">
        <f t="shared" si="6"/>
        <v>505.30000000000007</v>
      </c>
      <c r="G34" s="46">
        <f>SUM('[1]NR 2020'!M34)</f>
        <v>220</v>
      </c>
      <c r="H34" s="47">
        <f>SUM('[1]NR 2020'!N34)</f>
        <v>127</v>
      </c>
      <c r="I34" s="49">
        <f t="shared" si="7"/>
        <v>347</v>
      </c>
      <c r="J34" s="57">
        <v>180</v>
      </c>
      <c r="K34" s="58">
        <f>'[1]NR 2020'!Z34</f>
        <v>127</v>
      </c>
      <c r="L34" s="59">
        <f t="shared" si="8"/>
        <v>307</v>
      </c>
      <c r="M34" s="104">
        <v>180</v>
      </c>
      <c r="N34" s="104">
        <v>127</v>
      </c>
      <c r="O34" s="48">
        <f t="shared" si="9"/>
        <v>307</v>
      </c>
      <c r="P34" s="104">
        <v>181</v>
      </c>
      <c r="Q34" s="104">
        <v>127</v>
      </c>
      <c r="R34" s="48">
        <f t="shared" si="10"/>
        <v>308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2020'!G35</f>
        <v>8167.7999999999993</v>
      </c>
      <c r="E35" s="47">
        <f>'[1]NR 2020'!H35</f>
        <v>16.399999999999999</v>
      </c>
      <c r="F35" s="48">
        <f t="shared" si="6"/>
        <v>8184.1999999999989</v>
      </c>
      <c r="G35" s="46">
        <f>SUM('[1]NR 2020'!M35)</f>
        <v>7721</v>
      </c>
      <c r="H35" s="47">
        <f>SUM('[1]NR 2020'!N35)</f>
        <v>17</v>
      </c>
      <c r="I35" s="49">
        <f t="shared" si="7"/>
        <v>7738</v>
      </c>
      <c r="J35" s="57">
        <f>'[1]NR 2020'!Y35</f>
        <v>8689.4</v>
      </c>
      <c r="K35" s="58">
        <f>'[1]NR 2020'!Z35</f>
        <v>17</v>
      </c>
      <c r="L35" s="59">
        <f t="shared" si="8"/>
        <v>8706.4</v>
      </c>
      <c r="M35" s="104">
        <v>8776.2000000000007</v>
      </c>
      <c r="N35" s="104">
        <v>17</v>
      </c>
      <c r="O35" s="48">
        <f t="shared" si="9"/>
        <v>8793.2000000000007</v>
      </c>
      <c r="P35" s="104">
        <v>8863.9</v>
      </c>
      <c r="Q35" s="104">
        <v>17</v>
      </c>
      <c r="R35" s="48">
        <f t="shared" si="10"/>
        <v>8880.9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2020'!G36</f>
        <v>0</v>
      </c>
      <c r="E36" s="47">
        <f>'[1]NR 2020'!H36</f>
        <v>0</v>
      </c>
      <c r="F36" s="48">
        <f t="shared" si="6"/>
        <v>0</v>
      </c>
      <c r="G36" s="46">
        <f>SUM('[1]NR 2020'!M36)</f>
        <v>0</v>
      </c>
      <c r="H36" s="47">
        <f>SUM('[1]NR 2020'!N36)</f>
        <v>0</v>
      </c>
      <c r="I36" s="49">
        <f t="shared" si="7"/>
        <v>0</v>
      </c>
      <c r="J36" s="57">
        <f>'[1]NR 2020'!Y36</f>
        <v>0</v>
      </c>
      <c r="K36" s="58">
        <f>'[1]NR 2020'!Z36</f>
        <v>0</v>
      </c>
      <c r="L36" s="59">
        <f t="shared" si="8"/>
        <v>0</v>
      </c>
      <c r="M36" s="104">
        <v>0</v>
      </c>
      <c r="N36" s="104">
        <v>0</v>
      </c>
      <c r="O36" s="48">
        <f t="shared" si="9"/>
        <v>0</v>
      </c>
      <c r="P36" s="104">
        <v>0</v>
      </c>
      <c r="Q36" s="104">
        <v>0</v>
      </c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2020'!G37</f>
        <v>867</v>
      </c>
      <c r="E37" s="47">
        <f>'[1]NR 2020'!H37</f>
        <v>0</v>
      </c>
      <c r="F37" s="48">
        <f t="shared" si="6"/>
        <v>867</v>
      </c>
      <c r="G37" s="46">
        <f>SUM('[1]NR 2020'!M37)</f>
        <v>868.3</v>
      </c>
      <c r="H37" s="47">
        <f>SUM('[1]NR 2020'!N37)</f>
        <v>0</v>
      </c>
      <c r="I37" s="49">
        <f t="shared" si="7"/>
        <v>868.3</v>
      </c>
      <c r="J37" s="57">
        <f>'[1]NR 2020'!Y37</f>
        <v>947.7</v>
      </c>
      <c r="K37" s="58">
        <f>'[1]NR 2020'!Z37</f>
        <v>0</v>
      </c>
      <c r="L37" s="59">
        <f t="shared" si="8"/>
        <v>947.7</v>
      </c>
      <c r="M37" s="104">
        <v>939</v>
      </c>
      <c r="N37" s="104">
        <v>0</v>
      </c>
      <c r="O37" s="48">
        <f t="shared" si="9"/>
        <v>939</v>
      </c>
      <c r="P37" s="104">
        <v>919</v>
      </c>
      <c r="Q37" s="104">
        <v>0</v>
      </c>
      <c r="R37" s="48">
        <f t="shared" si="10"/>
        <v>919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2020'!G38</f>
        <v>1579.5</v>
      </c>
      <c r="E38" s="47">
        <f>'[1]NR 2020'!H38</f>
        <v>0.8</v>
      </c>
      <c r="F38" s="72">
        <f t="shared" si="6"/>
        <v>1580.3</v>
      </c>
      <c r="G38" s="46">
        <f>SUM('[1]NR 2020'!M38)</f>
        <v>898</v>
      </c>
      <c r="H38" s="47">
        <f>SUM('[1]NR 2020'!N38)</f>
        <v>1</v>
      </c>
      <c r="I38" s="73">
        <f t="shared" si="7"/>
        <v>899</v>
      </c>
      <c r="J38" s="57">
        <v>1079</v>
      </c>
      <c r="K38" s="58">
        <f>'[1]NR 2020'!Z38</f>
        <v>1</v>
      </c>
      <c r="L38" s="59">
        <f t="shared" si="8"/>
        <v>1080</v>
      </c>
      <c r="M38" s="109">
        <v>1092.0999999999999</v>
      </c>
      <c r="N38" s="109">
        <v>1</v>
      </c>
      <c r="O38" s="72">
        <f t="shared" si="9"/>
        <v>1093.0999999999999</v>
      </c>
      <c r="P38" s="109">
        <v>1100.8</v>
      </c>
      <c r="Q38" s="109">
        <v>1</v>
      </c>
      <c r="R38" s="72">
        <f t="shared" si="10"/>
        <v>1101.8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41228.800000000003</v>
      </c>
      <c r="E39" s="111">
        <f>SUM(E28:E32)+SUM(E35:E38)</f>
        <v>439.09999999999997</v>
      </c>
      <c r="F39" s="112">
        <f>SUM(F35:F38)+SUM(F28:F32)</f>
        <v>41667.899999999994</v>
      </c>
      <c r="G39" s="111">
        <f>SUM(G28:G32)+SUM(G35:G38)</f>
        <v>38500</v>
      </c>
      <c r="H39" s="111">
        <f>SUM(H28:H32)+SUM(H35:H38)</f>
        <v>515</v>
      </c>
      <c r="I39" s="113">
        <f>SUM(I35:I38)+SUM(I28:I32)</f>
        <v>39015</v>
      </c>
      <c r="J39" s="114">
        <f>SUM(J28:J32)+SUM(J35:J38)</f>
        <v>43640.4</v>
      </c>
      <c r="K39" s="115">
        <f>SUM(K28:K32)+SUM(K35:K38)</f>
        <v>565</v>
      </c>
      <c r="L39" s="114">
        <f>SUM(L35:L38)+SUM(L28:L32)</f>
        <v>44205.4</v>
      </c>
      <c r="M39" s="111">
        <f>SUM(M28:M32)+SUM(M35:M38)</f>
        <v>44068.1</v>
      </c>
      <c r="N39" s="111">
        <f>SUM(N28:N32)+SUM(N35:N38)</f>
        <v>566</v>
      </c>
      <c r="O39" s="112">
        <f>SUM(O35:O38)+SUM(O28:O32)</f>
        <v>44634.1</v>
      </c>
      <c r="P39" s="111">
        <f>SUM(P28:P32)+SUM(P35:P38)</f>
        <v>44473.999999999993</v>
      </c>
      <c r="Q39" s="111">
        <f>SUM(Q28:Q32)+SUM(Q35:Q38)</f>
        <v>583</v>
      </c>
      <c r="R39" s="112">
        <f>SUM(R35:R38)+SUM(R28:R32)</f>
        <v>45056.999999999993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174.09999999999854</v>
      </c>
      <c r="E40" s="118">
        <f t="shared" si="11"/>
        <v>75.60000000000008</v>
      </c>
      <c r="F40" s="119">
        <f t="shared" si="11"/>
        <v>249.70000000000437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-4561.2999999999956</v>
      </c>
      <c r="G41" s="124"/>
      <c r="H41" s="127"/>
      <c r="I41" s="128">
        <f>I40-G16</f>
        <v>-4773</v>
      </c>
      <c r="J41" s="129"/>
      <c r="K41" s="127"/>
      <c r="L41" s="126">
        <f>L40-J16</f>
        <v>-5145</v>
      </c>
      <c r="M41" s="130"/>
      <c r="N41" s="127"/>
      <c r="O41" s="126">
        <f>O40-M16</f>
        <v>-5178</v>
      </c>
      <c r="P41" s="124"/>
      <c r="Q41" s="127"/>
      <c r="R41" s="126">
        <f>R40-P16</f>
        <v>-5198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670.3</v>
      </c>
      <c r="E44" s="134"/>
      <c r="F44" s="140"/>
      <c r="G44" s="142">
        <v>670.9</v>
      </c>
      <c r="H44" s="143"/>
      <c r="I44" s="143"/>
      <c r="J44" s="142">
        <v>748.5</v>
      </c>
      <c r="K44" s="143"/>
      <c r="L44" s="143"/>
      <c r="M44" s="142">
        <v>748.8</v>
      </c>
      <c r="N44" s="3"/>
      <c r="O44" s="3"/>
      <c r="P44" s="142">
        <v>748.8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21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21" x14ac:dyDescent="0.25">
      <c r="A50" s="1"/>
      <c r="B50" s="147"/>
      <c r="C50" s="154" t="s">
        <v>83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21" x14ac:dyDescent="0.25">
      <c r="A51" s="1"/>
      <c r="B51" s="147"/>
      <c r="C51" s="154" t="s">
        <v>84</v>
      </c>
      <c r="D51" s="155">
        <v>878.2</v>
      </c>
      <c r="E51" s="134"/>
      <c r="F51" s="3"/>
      <c r="G51" s="155">
        <v>938.3</v>
      </c>
      <c r="H51" s="3"/>
      <c r="I51" s="3"/>
      <c r="J51" s="155">
        <v>888.3</v>
      </c>
      <c r="K51" s="3"/>
      <c r="L51" s="156"/>
      <c r="M51" s="155">
        <v>838.3</v>
      </c>
      <c r="N51" s="156"/>
      <c r="O51" s="156"/>
      <c r="P51" s="155">
        <v>788.3</v>
      </c>
      <c r="Q51" s="3"/>
      <c r="R51" s="3"/>
      <c r="S51" s="3"/>
    </row>
    <row r="52" spans="1:21" x14ac:dyDescent="0.25">
      <c r="A52" s="1"/>
      <c r="B52" s="147"/>
      <c r="C52" s="154" t="s">
        <v>85</v>
      </c>
      <c r="D52" s="155">
        <v>170</v>
      </c>
      <c r="E52" s="134"/>
      <c r="F52" s="3"/>
      <c r="G52" s="155">
        <v>213.9</v>
      </c>
      <c r="H52" s="3"/>
      <c r="I52" s="3"/>
      <c r="J52" s="155">
        <v>237.2</v>
      </c>
      <c r="K52" s="3"/>
      <c r="L52" s="156"/>
      <c r="M52" s="155">
        <v>277</v>
      </c>
      <c r="N52" s="156"/>
      <c r="O52" s="156"/>
      <c r="P52" s="155">
        <v>296.7</v>
      </c>
      <c r="Q52" s="3"/>
      <c r="R52" s="3"/>
      <c r="S52" s="3"/>
    </row>
    <row r="53" spans="1:21" x14ac:dyDescent="0.25">
      <c r="A53" s="1"/>
      <c r="B53" s="147"/>
      <c r="C53" s="154" t="s">
        <v>86</v>
      </c>
      <c r="D53" s="155">
        <v>116</v>
      </c>
      <c r="E53" s="134"/>
      <c r="F53" s="3"/>
      <c r="G53" s="155">
        <v>119.1</v>
      </c>
      <c r="H53" s="3"/>
      <c r="I53" s="3"/>
      <c r="J53" s="155">
        <v>109.1</v>
      </c>
      <c r="K53" s="3"/>
      <c r="L53" s="156"/>
      <c r="M53" s="155">
        <v>99.1</v>
      </c>
      <c r="N53" s="156"/>
      <c r="O53" s="156"/>
      <c r="P53" s="155">
        <v>89.1</v>
      </c>
      <c r="Q53" s="3"/>
      <c r="R53" s="3"/>
      <c r="S53" s="3"/>
    </row>
    <row r="54" spans="1:21" x14ac:dyDescent="0.25">
      <c r="A54" s="1"/>
      <c r="B54" s="147"/>
      <c r="C54" s="157" t="s">
        <v>87</v>
      </c>
      <c r="D54" s="155">
        <v>565.1</v>
      </c>
      <c r="E54" s="134"/>
      <c r="F54" s="3"/>
      <c r="G54" s="155">
        <v>488.1</v>
      </c>
      <c r="H54" s="3"/>
      <c r="I54" s="3"/>
      <c r="J54" s="155">
        <v>418.1</v>
      </c>
      <c r="K54" s="3"/>
      <c r="L54" s="156"/>
      <c r="M54" s="155">
        <v>353.1</v>
      </c>
      <c r="N54" s="156"/>
      <c r="O54" s="156"/>
      <c r="P54" s="155">
        <v>293.10000000000002</v>
      </c>
      <c r="Q54" s="3"/>
      <c r="R54" s="3"/>
      <c r="S54" s="3"/>
    </row>
    <row r="55" spans="1:21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21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21" x14ac:dyDescent="0.25">
      <c r="A57" s="1"/>
      <c r="B57" s="147"/>
      <c r="C57" s="154"/>
      <c r="D57" s="158">
        <v>67.400000000000006</v>
      </c>
      <c r="E57" s="134"/>
      <c r="F57" s="140"/>
      <c r="G57" s="158">
        <v>69</v>
      </c>
      <c r="H57" s="134"/>
      <c r="I57" s="140"/>
      <c r="J57" s="158">
        <v>70</v>
      </c>
      <c r="K57" s="140"/>
      <c r="L57" s="3"/>
      <c r="M57" s="158">
        <v>70</v>
      </c>
      <c r="N57" s="3"/>
      <c r="O57" s="3"/>
      <c r="P57" s="158">
        <v>70</v>
      </c>
      <c r="Q57" s="3"/>
      <c r="R57" s="3"/>
      <c r="S57" s="3"/>
    </row>
    <row r="58" spans="1:21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21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21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21" x14ac:dyDescent="0.25">
      <c r="A61" s="1"/>
      <c r="B61" s="166" t="s">
        <v>91</v>
      </c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</row>
    <row r="62" spans="1:21" x14ac:dyDescent="0.25">
      <c r="A62" s="1"/>
      <c r="B62" s="166" t="s">
        <v>92</v>
      </c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</row>
    <row r="63" spans="1:21" x14ac:dyDescent="0.25">
      <c r="A63" s="1"/>
      <c r="B63" s="166" t="s">
        <v>93</v>
      </c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</row>
    <row r="64" spans="1:21" x14ac:dyDescent="0.25">
      <c r="A64" s="1"/>
      <c r="B64" s="168" t="s">
        <v>94</v>
      </c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</row>
    <row r="65" spans="1:19" x14ac:dyDescent="0.25">
      <c r="A65" s="1"/>
      <c r="B65" s="170"/>
      <c r="C65" s="171"/>
      <c r="D65" s="169"/>
      <c r="E65" s="169"/>
      <c r="F65" s="169"/>
      <c r="G65" s="169"/>
      <c r="H65" s="169"/>
      <c r="I65" s="169"/>
      <c r="J65" s="169"/>
      <c r="K65" s="169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2"/>
      <c r="C66" s="173"/>
      <c r="D66" s="169"/>
      <c r="E66" s="169"/>
      <c r="F66" s="169"/>
      <c r="G66" s="169"/>
      <c r="H66" s="169"/>
      <c r="I66" s="169"/>
      <c r="J66" s="169"/>
      <c r="K66" s="169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70"/>
      <c r="C67" s="174"/>
      <c r="D67" s="169"/>
      <c r="E67" s="169"/>
      <c r="F67" s="169"/>
      <c r="G67" s="169"/>
      <c r="H67" s="169"/>
      <c r="I67" s="169"/>
      <c r="J67" s="169"/>
      <c r="K67" s="169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70"/>
      <c r="C68" s="174"/>
      <c r="D68" s="169"/>
      <c r="E68" s="169"/>
      <c r="F68" s="169"/>
      <c r="G68" s="169"/>
      <c r="H68" s="169"/>
      <c r="I68" s="169"/>
      <c r="J68" s="169"/>
      <c r="K68" s="169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5"/>
      <c r="C69" s="176"/>
      <c r="D69" s="177"/>
      <c r="E69" s="177"/>
      <c r="F69" s="177"/>
      <c r="G69" s="177"/>
      <c r="H69" s="177"/>
      <c r="I69" s="177"/>
      <c r="J69" s="177"/>
      <c r="K69" s="177"/>
      <c r="L69" s="178"/>
      <c r="M69" s="178"/>
      <c r="N69" s="178"/>
      <c r="O69" s="178"/>
      <c r="P69" s="178"/>
      <c r="Q69" s="178"/>
      <c r="R69" s="179"/>
      <c r="S69" s="3"/>
    </row>
    <row r="70" spans="1:19" x14ac:dyDescent="0.25">
      <c r="A70" s="131"/>
      <c r="B70" s="180"/>
      <c r="C70" s="181"/>
      <c r="D70" s="182"/>
      <c r="E70" s="182"/>
      <c r="F70" s="182"/>
      <c r="G70" s="182"/>
      <c r="H70" s="182"/>
      <c r="I70" s="182"/>
      <c r="J70" s="182"/>
      <c r="K70" s="18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3" t="s">
        <v>95</v>
      </c>
      <c r="C72" s="184">
        <v>43699</v>
      </c>
      <c r="D72" s="169" t="s">
        <v>96</v>
      </c>
      <c r="E72" s="183"/>
      <c r="F72" s="183" t="s">
        <v>97</v>
      </c>
      <c r="G72" s="185" t="s">
        <v>98</v>
      </c>
      <c r="H72" s="183"/>
      <c r="I72" s="183"/>
      <c r="J72" s="183"/>
      <c r="K72" s="18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3"/>
      <c r="C74" s="183"/>
      <c r="D74" s="186"/>
      <c r="E74" s="183"/>
      <c r="F74" s="183" t="s">
        <v>99</v>
      </c>
      <c r="G74" s="187"/>
      <c r="H74" s="183"/>
      <c r="I74" s="183"/>
      <c r="J74" s="183"/>
      <c r="K74" s="18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3"/>
      <c r="C75" s="183"/>
      <c r="D75" s="186"/>
      <c r="E75" s="183"/>
      <c r="F75" s="183"/>
      <c r="G75" s="187"/>
      <c r="H75" s="183"/>
      <c r="I75" s="183"/>
      <c r="J75" s="183"/>
      <c r="K75" s="18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7">
    <mergeCell ref="C46:C47"/>
    <mergeCell ref="D59:K59"/>
    <mergeCell ref="B61:U61"/>
    <mergeCell ref="B62:U62"/>
    <mergeCell ref="B63:U63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Březenecká</vt:lpstr>
      <vt:lpstr>'ZŠ Březenecká'!Oblast_tisku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2019-12-09T14:47:40Z</dcterms:created>
  <dcterms:modified xsi:type="dcterms:W3CDTF">2019-12-09T14:47:40Z</dcterms:modified>
</cp:coreProperties>
</file>