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Závěrečný účet\Závěrečný účet 2018\ZÚ 2018 - zveřejnění  kompletní materiál na web\"/>
    </mc:Choice>
  </mc:AlternateContent>
  <bookViews>
    <workbookView xWindow="0" yWindow="0" windowWidth="28800" windowHeight="12000"/>
  </bookViews>
  <sheets>
    <sheet name="Vyhodnocení hospodaření PO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2" i="3" l="1"/>
  <c r="J37" i="3" l="1"/>
  <c r="I34" i="3"/>
  <c r="D55" i="3"/>
  <c r="J22" i="3"/>
  <c r="L34" i="3"/>
  <c r="L30" i="3" l="1"/>
  <c r="L31" i="3"/>
  <c r="L32" i="3"/>
  <c r="L33" i="3"/>
  <c r="L35" i="3"/>
  <c r="L36" i="3"/>
  <c r="L24" i="3"/>
  <c r="L25" i="3"/>
  <c r="L26" i="3"/>
  <c r="L27" i="3"/>
  <c r="L28" i="3"/>
  <c r="L29" i="3"/>
  <c r="L23" i="3"/>
  <c r="L15" i="3"/>
  <c r="L16" i="3"/>
  <c r="L17" i="3"/>
  <c r="L18" i="3"/>
  <c r="L19" i="3"/>
  <c r="L20" i="3"/>
  <c r="L21" i="3"/>
  <c r="L14" i="3"/>
  <c r="I24" i="3"/>
  <c r="I25" i="3"/>
  <c r="I26" i="3"/>
  <c r="I27" i="3"/>
  <c r="I28" i="3"/>
  <c r="I29" i="3"/>
  <c r="I30" i="3"/>
  <c r="I31" i="3"/>
  <c r="I32" i="3"/>
  <c r="I33" i="3"/>
  <c r="I35" i="3"/>
  <c r="I36" i="3"/>
  <c r="I23" i="3"/>
  <c r="I15" i="3"/>
  <c r="I16" i="3"/>
  <c r="I17" i="3"/>
  <c r="I18" i="3"/>
  <c r="I19" i="3"/>
  <c r="I20" i="3"/>
  <c r="I21" i="3"/>
  <c r="I14" i="3"/>
  <c r="M14" i="3" s="1"/>
  <c r="F24" i="3"/>
  <c r="F25" i="3"/>
  <c r="F26" i="3"/>
  <c r="F27" i="3"/>
  <c r="F28" i="3"/>
  <c r="F29" i="3"/>
  <c r="F30" i="3"/>
  <c r="F31" i="3"/>
  <c r="F32" i="3"/>
  <c r="F33" i="3"/>
  <c r="F35" i="3"/>
  <c r="F23" i="3"/>
  <c r="F15" i="3"/>
  <c r="F16" i="3"/>
  <c r="F17" i="3"/>
  <c r="F18" i="3"/>
  <c r="F19" i="3"/>
  <c r="F20" i="3"/>
  <c r="F21" i="3"/>
  <c r="F14" i="3"/>
  <c r="D62" i="3" l="1"/>
  <c r="D22" i="3"/>
  <c r="E22" i="3"/>
  <c r="D64" i="3" l="1"/>
  <c r="F22" i="3"/>
  <c r="K22" i="3" l="1"/>
  <c r="I44" i="3" l="1"/>
  <c r="F44" i="3"/>
  <c r="F43" i="3"/>
  <c r="I42" i="3"/>
  <c r="F42" i="3"/>
  <c r="H41" i="3"/>
  <c r="G41" i="3"/>
  <c r="I41" i="3" s="1"/>
  <c r="E41" i="3"/>
  <c r="E36" i="3" s="1"/>
  <c r="D41" i="3"/>
  <c r="I39" i="3"/>
  <c r="F39" i="3"/>
  <c r="H37" i="3"/>
  <c r="G37" i="3"/>
  <c r="E37" i="3"/>
  <c r="E38" i="3" s="1"/>
  <c r="E40" i="3" s="1"/>
  <c r="H22" i="3"/>
  <c r="I22" i="3"/>
  <c r="F41" i="3" l="1"/>
  <c r="D36" i="3"/>
  <c r="F36" i="3" s="1"/>
  <c r="H38" i="3"/>
  <c r="H40" i="3" s="1"/>
  <c r="I37" i="3"/>
  <c r="D37" i="3"/>
  <c r="F37" i="3" s="1"/>
  <c r="G38" i="3"/>
  <c r="D38" i="3" l="1"/>
  <c r="F38" i="3" s="1"/>
  <c r="G40" i="3"/>
  <c r="I40" i="3" s="1"/>
  <c r="I38" i="3"/>
  <c r="D40" i="3" l="1"/>
  <c r="F40" i="3" s="1"/>
  <c r="R54" i="3"/>
  <c r="R51" i="3"/>
  <c r="R56" i="3" s="1"/>
  <c r="K57" i="3"/>
  <c r="K52" i="3"/>
  <c r="K59" i="3" l="1"/>
  <c r="K37" i="3"/>
  <c r="L44" i="3" l="1"/>
  <c r="M44" i="3" s="1"/>
  <c r="L43" i="3"/>
  <c r="M43" i="3"/>
  <c r="L42" i="3"/>
  <c r="M42" i="3" s="1"/>
  <c r="K41" i="3"/>
  <c r="J41" i="3"/>
  <c r="M15" i="3" l="1"/>
  <c r="M16" i="3"/>
  <c r="M17" i="3"/>
  <c r="M18" i="3"/>
  <c r="M19" i="3"/>
  <c r="M20" i="3"/>
  <c r="M21" i="3"/>
  <c r="M23" i="3"/>
  <c r="M24" i="3"/>
  <c r="M25" i="3"/>
  <c r="M27" i="3"/>
  <c r="M29" i="3"/>
  <c r="M30" i="3"/>
  <c r="M31" i="3"/>
  <c r="M32" i="3"/>
  <c r="M33" i="3"/>
  <c r="M35" i="3"/>
  <c r="L39" i="3"/>
  <c r="M36" i="3"/>
  <c r="L22" i="3"/>
  <c r="L41" i="3"/>
  <c r="M41" i="3" s="1"/>
  <c r="K38" i="3"/>
  <c r="K40" i="3" s="1"/>
  <c r="M22" i="3" l="1"/>
  <c r="M39" i="3"/>
  <c r="M28" i="3"/>
  <c r="J38" i="3"/>
  <c r="J40" i="3" s="1"/>
  <c r="L38" i="3" l="1"/>
  <c r="M38" i="3" s="1"/>
  <c r="L40" i="3"/>
  <c r="M40" i="3" s="1"/>
  <c r="L37" i="3"/>
  <c r="M37" i="3" s="1"/>
</calcChain>
</file>

<file path=xl/sharedStrings.xml><?xml version="1.0" encoding="utf-8"?>
<sst xmlns="http://schemas.openxmlformats.org/spreadsheetml/2006/main" count="136" uniqueCount="127">
  <si>
    <t>1.</t>
  </si>
  <si>
    <t>2.</t>
  </si>
  <si>
    <t>Ostatní výnosy</t>
  </si>
  <si>
    <t>3.</t>
  </si>
  <si>
    <t>z toho: příjmy z pronájmu majetku</t>
  </si>
  <si>
    <t>4.</t>
  </si>
  <si>
    <t>příjmy z prodeje majetku</t>
  </si>
  <si>
    <t>5.</t>
  </si>
  <si>
    <t>Výnosy celkem</t>
  </si>
  <si>
    <t>6.</t>
  </si>
  <si>
    <t>Opravy a udržování</t>
  </si>
  <si>
    <t>7.</t>
  </si>
  <si>
    <t>Spotřeba materiálu</t>
  </si>
  <si>
    <t>8.</t>
  </si>
  <si>
    <t>Spotřeba energie</t>
  </si>
  <si>
    <t>9.</t>
  </si>
  <si>
    <t>Služby</t>
  </si>
  <si>
    <t>10.</t>
  </si>
  <si>
    <t>Mzdové náklady</t>
  </si>
  <si>
    <t>11.</t>
  </si>
  <si>
    <t>12.</t>
  </si>
  <si>
    <t>ostatní osobní náklady</t>
  </si>
  <si>
    <t>13.</t>
  </si>
  <si>
    <t>Povinné pojistné placené zaměstnavatelem</t>
  </si>
  <si>
    <t>14.</t>
  </si>
  <si>
    <t>Daně a poplatky</t>
  </si>
  <si>
    <t>15.</t>
  </si>
  <si>
    <t>Odpisy nehmotného a hmotného investičního majetku</t>
  </si>
  <si>
    <t>16.</t>
  </si>
  <si>
    <t>Ostatní náklady</t>
  </si>
  <si>
    <t>17.</t>
  </si>
  <si>
    <t>Náklady celkem</t>
  </si>
  <si>
    <t>18.</t>
  </si>
  <si>
    <t>19.</t>
  </si>
  <si>
    <t>Odvod</t>
  </si>
  <si>
    <t>20.</t>
  </si>
  <si>
    <t>21.</t>
  </si>
  <si>
    <t>ostatní</t>
  </si>
  <si>
    <t>22.</t>
  </si>
  <si>
    <t>Investiční dotace</t>
  </si>
  <si>
    <t xml:space="preserve">Poř.č. řádku </t>
  </si>
  <si>
    <t>Ukazatel</t>
  </si>
  <si>
    <t>Hlavní činnost</t>
  </si>
  <si>
    <t>Doplňková činnost</t>
  </si>
  <si>
    <t>Celkem</t>
  </si>
  <si>
    <t>a</t>
  </si>
  <si>
    <t>sl.1</t>
  </si>
  <si>
    <t>sl.2</t>
  </si>
  <si>
    <t>sl.3</t>
  </si>
  <si>
    <t>sl.1+sl.2</t>
  </si>
  <si>
    <t>v tom:  mzdy zaměstnanců</t>
  </si>
  <si>
    <t>v tom:  z provozu</t>
  </si>
  <si>
    <t>Podpis:</t>
  </si>
  <si>
    <t>tis.Kč</t>
  </si>
  <si>
    <t>stav investičního fondu k 1.1.</t>
  </si>
  <si>
    <t>příděl z rezervního fondu organizace</t>
  </si>
  <si>
    <t>příděl z odpisů dlouhodobého majetku</t>
  </si>
  <si>
    <t>investiční dotace z rozpočtu zřizovatele</t>
  </si>
  <si>
    <t>investiční dotace ze SR a SF</t>
  </si>
  <si>
    <t>ostatní zdroje</t>
  </si>
  <si>
    <t>ZDROJE FONDU CELKEM</t>
  </si>
  <si>
    <t>opravy a údržba nemovitého majetku</t>
  </si>
  <si>
    <t>rekonstrukce a modernizace</t>
  </si>
  <si>
    <t>pořízení dlouhodobého majetku</t>
  </si>
  <si>
    <t>ostatní použití (např. splátky inv.úvěrů)</t>
  </si>
  <si>
    <t>odvod do rozpočtu zřizovatele</t>
  </si>
  <si>
    <t>POUŽITÍ FONDU CELKEM</t>
  </si>
  <si>
    <t>TVORBA A POUŽITÍ FONDU INVESTIC</t>
  </si>
  <si>
    <t>A) Provozní hospodaření</t>
  </si>
  <si>
    <t>B) Použití fondů</t>
  </si>
  <si>
    <t>ostatní zdroje fondu</t>
  </si>
  <si>
    <t>použití fondu na provozní náklady</t>
  </si>
  <si>
    <t>ost.použití fondu (mj.ztráta z min.let)</t>
  </si>
  <si>
    <t>FOND ODMĚN</t>
  </si>
  <si>
    <t>tis. Kč</t>
  </si>
  <si>
    <t>REZERVNÍ FOND</t>
  </si>
  <si>
    <t xml:space="preserve">stav rezervního fondu k 1.1. </t>
  </si>
  <si>
    <t>stav fondu odměn k 1.1.</t>
  </si>
  <si>
    <t xml:space="preserve">příděl z hospodářského výsledku </t>
  </si>
  <si>
    <t>příděl z hospodářského výsledku</t>
  </si>
  <si>
    <t xml:space="preserve">Zdroje fondu celkem </t>
  </si>
  <si>
    <t xml:space="preserve">použití fondu do investičního fondu použití fondu </t>
  </si>
  <si>
    <t>na mzdy</t>
  </si>
  <si>
    <t xml:space="preserve">Použití rezervního fondu celkem </t>
  </si>
  <si>
    <t>Použití fondu odměn celkem</t>
  </si>
  <si>
    <t>sl.4</t>
  </si>
  <si>
    <t>sl.3+sl.4</t>
  </si>
  <si>
    <t>Příspěvek zřizovatele - provozní</t>
  </si>
  <si>
    <t>Zúčtování 403 do výnosů</t>
  </si>
  <si>
    <t>Zapojení fondů do výnosů</t>
  </si>
  <si>
    <t>23.</t>
  </si>
  <si>
    <t>24.</t>
  </si>
  <si>
    <t>25.</t>
  </si>
  <si>
    <t>26.</t>
  </si>
  <si>
    <t>sl.5</t>
  </si>
  <si>
    <t>sl.6</t>
  </si>
  <si>
    <t>sl.5+sl.6</t>
  </si>
  <si>
    <t>Výsledek hospodaření bez příspěvku zřizovatele</t>
  </si>
  <si>
    <t>27.</t>
  </si>
  <si>
    <t>28.</t>
  </si>
  <si>
    <t>29.</t>
  </si>
  <si>
    <t>Výsledek hospodaření</t>
  </si>
  <si>
    <t>Odvod (rozpis viz níže)</t>
  </si>
  <si>
    <t>v %</t>
  </si>
  <si>
    <t>SK X / UR X</t>
  </si>
  <si>
    <t>Tržby  601-609</t>
  </si>
  <si>
    <t xml:space="preserve">Stav investičního fondu </t>
  </si>
  <si>
    <t xml:space="preserve">Stav rezervního fondu </t>
  </si>
  <si>
    <t>Provozní dotace z jiných zdrojů (mimo SMCH)</t>
  </si>
  <si>
    <t>Příspěvek zřizovatele - účelový (s vyúčtováním) - např. granty, příspěvek s ÚZ</t>
  </si>
  <si>
    <t>Stav fondu odměn</t>
  </si>
  <si>
    <t>Název organizace: Městské lesy Chomutov, p.o.</t>
  </si>
  <si>
    <t>IČO: 0046790080</t>
  </si>
  <si>
    <t>Sídlo: Hora Sv. Šebestiána 90, 431 82, Hora Sv. Šebestiána</t>
  </si>
  <si>
    <t>Vyhodnocení hospodaření podle rozpočtu za rok 2018</t>
  </si>
  <si>
    <t>Rozpočet na rok 2018</t>
  </si>
  <si>
    <t>Poslední upr rozpočet 2018</t>
  </si>
  <si>
    <t>Skutečnost 2018</t>
  </si>
  <si>
    <t>Sestavil dne: 29. 4. 2019</t>
  </si>
  <si>
    <t>Schválil dne: 29. 4. 2019</t>
  </si>
  <si>
    <t>Jméno: Ing. Veronika Purkrábek, ekonom</t>
  </si>
  <si>
    <t>Jméno: Petr Markes, ředitel</t>
  </si>
  <si>
    <t xml:space="preserve">Průměrný přepočtený stav zaměstnanců : </t>
  </si>
  <si>
    <t>30.</t>
  </si>
  <si>
    <t>Aktivace oběžného majetku</t>
  </si>
  <si>
    <t>Tvorba a zúčtování rezerv</t>
  </si>
  <si>
    <t>31.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</si>
</sst>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363636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9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9" fillId="0" borderId="0"/>
  </cellStyleXfs>
  <cellXfs count="103">
    <xf numFmtId="0" fontId="0" fillId="0" borderId="0" xfId="0"/>
    <xf numFmtId="0" fontId="1" fillId="0" borderId="0" xfId="0" applyFont="1"/>
    <xf numFmtId="0" fontId="3" fillId="0" borderId="0" xfId="0" applyFont="1"/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0" fillId="0" borderId="22" xfId="0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0" fillId="0" borderId="24" xfId="0" applyBorder="1"/>
    <xf numFmtId="0" fontId="4" fillId="0" borderId="25" xfId="0" applyFont="1" applyBorder="1"/>
    <xf numFmtId="0" fontId="0" fillId="0" borderId="25" xfId="0" applyBorder="1"/>
    <xf numFmtId="0" fontId="0" fillId="0" borderId="25" xfId="0" applyBorder="1" applyAlignment="1">
      <alignment horizontal="left" indent="5"/>
    </xf>
    <xf numFmtId="0" fontId="1" fillId="0" borderId="25" xfId="0" applyFont="1" applyBorder="1"/>
    <xf numFmtId="0" fontId="1" fillId="0" borderId="5" xfId="0" applyFont="1" applyBorder="1"/>
    <xf numFmtId="164" fontId="2" fillId="0" borderId="19" xfId="0" applyNumberFormat="1" applyFont="1" applyBorder="1" applyAlignment="1">
      <alignment horizontal="right"/>
    </xf>
    <xf numFmtId="164" fontId="0" fillId="0" borderId="3" xfId="0" applyNumberFormat="1" applyBorder="1"/>
    <xf numFmtId="164" fontId="0" fillId="0" borderId="1" xfId="0" applyNumberFormat="1" applyBorder="1"/>
    <xf numFmtId="164" fontId="1" fillId="0" borderId="3" xfId="0" applyNumberFormat="1" applyFont="1" applyBorder="1"/>
    <xf numFmtId="164" fontId="5" fillId="0" borderId="19" xfId="0" applyNumberFormat="1" applyFont="1" applyBorder="1" applyAlignment="1">
      <alignment horizontal="right"/>
    </xf>
    <xf numFmtId="164" fontId="1" fillId="0" borderId="1" xfId="0" applyNumberFormat="1" applyFont="1" applyBorder="1"/>
    <xf numFmtId="0" fontId="1" fillId="0" borderId="27" xfId="0" applyFont="1" applyBorder="1" applyAlignment="1">
      <alignment horizontal="left"/>
    </xf>
    <xf numFmtId="164" fontId="1" fillId="0" borderId="15" xfId="0" applyNumberFormat="1" applyFont="1" applyBorder="1"/>
    <xf numFmtId="164" fontId="2" fillId="0" borderId="32" xfId="0" applyNumberFormat="1" applyFont="1" applyBorder="1" applyAlignment="1">
      <alignment horizontal="right"/>
    </xf>
    <xf numFmtId="0" fontId="1" fillId="0" borderId="23" xfId="0" applyFont="1" applyBorder="1"/>
    <xf numFmtId="164" fontId="1" fillId="0" borderId="13" xfId="0" applyNumberFormat="1" applyFont="1" applyBorder="1"/>
    <xf numFmtId="164" fontId="5" fillId="0" borderId="8" xfId="0" applyNumberFormat="1" applyFont="1" applyBorder="1" applyAlignment="1">
      <alignment horizontal="right"/>
    </xf>
    <xf numFmtId="0" fontId="0" fillId="0" borderId="27" xfId="0" applyBorder="1" applyAlignment="1">
      <alignment horizontal="left" indent="5"/>
    </xf>
    <xf numFmtId="164" fontId="0" fillId="0" borderId="15" xfId="0" applyNumberFormat="1" applyBorder="1"/>
    <xf numFmtId="164" fontId="0" fillId="0" borderId="10" xfId="0" applyNumberFormat="1" applyBorder="1"/>
    <xf numFmtId="164" fontId="2" fillId="0" borderId="17" xfId="0" applyNumberFormat="1" applyFont="1" applyBorder="1" applyAlignment="1">
      <alignment horizontal="right"/>
    </xf>
    <xf numFmtId="164" fontId="5" fillId="0" borderId="17" xfId="0" applyNumberFormat="1" applyFont="1" applyBorder="1" applyAlignment="1">
      <alignment horizontal="right"/>
    </xf>
    <xf numFmtId="164" fontId="2" fillId="0" borderId="34" xfId="0" applyNumberFormat="1" applyFont="1" applyBorder="1" applyAlignment="1">
      <alignment horizontal="right"/>
    </xf>
    <xf numFmtId="164" fontId="5" fillId="0" borderId="12" xfId="0" applyNumberFormat="1" applyFont="1" applyBorder="1" applyAlignment="1">
      <alignment horizontal="right"/>
    </xf>
    <xf numFmtId="164" fontId="1" fillId="0" borderId="29" xfId="0" applyNumberFormat="1" applyFont="1" applyBorder="1"/>
    <xf numFmtId="164" fontId="5" fillId="0" borderId="31" xfId="0" applyNumberFormat="1" applyFont="1" applyBorder="1" applyAlignment="1">
      <alignment horizontal="right"/>
    </xf>
    <xf numFmtId="164" fontId="5" fillId="0" borderId="35" xfId="0" applyNumberFormat="1" applyFont="1" applyBorder="1" applyAlignment="1">
      <alignment horizontal="right"/>
    </xf>
    <xf numFmtId="10" fontId="0" fillId="0" borderId="0" xfId="0" applyNumberFormat="1" applyFont="1"/>
    <xf numFmtId="10" fontId="1" fillId="0" borderId="23" xfId="0" applyNumberFormat="1" applyFont="1" applyBorder="1" applyAlignment="1">
      <alignment horizontal="center"/>
    </xf>
    <xf numFmtId="10" fontId="1" fillId="0" borderId="26" xfId="0" applyNumberFormat="1" applyFont="1" applyBorder="1" applyAlignment="1">
      <alignment horizontal="center" vertical="center" wrapText="1"/>
    </xf>
    <xf numFmtId="10" fontId="6" fillId="0" borderId="25" xfId="0" applyNumberFormat="1" applyFont="1" applyBorder="1"/>
    <xf numFmtId="10" fontId="6" fillId="0" borderId="23" xfId="0" applyNumberFormat="1" applyFont="1" applyBorder="1"/>
    <xf numFmtId="10" fontId="6" fillId="0" borderId="27" xfId="0" applyNumberFormat="1" applyFont="1" applyBorder="1"/>
    <xf numFmtId="10" fontId="6" fillId="0" borderId="33" xfId="0" applyNumberFormat="1" applyFont="1" applyBorder="1"/>
    <xf numFmtId="0" fontId="7" fillId="0" borderId="25" xfId="0" applyFont="1" applyBorder="1"/>
    <xf numFmtId="0" fontId="7" fillId="0" borderId="25" xfId="0" applyFont="1" applyBorder="1" applyAlignment="1">
      <alignment horizontal="left" indent="5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0" fillId="0" borderId="4" xfId="0" applyBorder="1" applyAlignment="1">
      <alignment horizontal="left"/>
    </xf>
    <xf numFmtId="164" fontId="1" fillId="0" borderId="0" xfId="0" applyNumberFormat="1" applyFont="1"/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4" fontId="0" fillId="0" borderId="1" xfId="0" applyNumberFormat="1" applyFont="1" applyBorder="1"/>
    <xf numFmtId="0" fontId="8" fillId="2" borderId="25" xfId="0" applyFont="1" applyFill="1" applyBorder="1"/>
    <xf numFmtId="0" fontId="7" fillId="0" borderId="25" xfId="0" applyFont="1" applyBorder="1" applyAlignment="1">
      <alignment horizontal="left"/>
    </xf>
    <xf numFmtId="164" fontId="1" fillId="2" borderId="3" xfId="0" applyNumberFormat="1" applyFont="1" applyFill="1" applyBorder="1"/>
    <xf numFmtId="0" fontId="0" fillId="0" borderId="0" xfId="0" applyAlignment="1">
      <alignment horizontal="left"/>
    </xf>
    <xf numFmtId="164" fontId="2" fillId="0" borderId="20" xfId="0" applyNumberFormat="1" applyFont="1" applyBorder="1" applyAlignment="1"/>
    <xf numFmtId="164" fontId="2" fillId="0" borderId="18" xfId="0" applyNumberFormat="1" applyFont="1" applyBorder="1" applyAlignment="1"/>
    <xf numFmtId="164" fontId="2" fillId="0" borderId="19" xfId="0" applyNumberFormat="1" applyFont="1" applyBorder="1" applyAlignment="1"/>
    <xf numFmtId="164" fontId="2" fillId="0" borderId="17" xfId="0" applyNumberFormat="1" applyFont="1" applyBorder="1" applyAlignment="1"/>
    <xf numFmtId="164" fontId="0" fillId="0" borderId="1" xfId="0" applyNumberFormat="1" applyBorder="1" applyAlignment="1"/>
    <xf numFmtId="164" fontId="0" fillId="0" borderId="3" xfId="0" applyNumberFormat="1" applyBorder="1" applyAlignment="1"/>
    <xf numFmtId="164" fontId="1" fillId="3" borderId="30" xfId="0" applyNumberFormat="1" applyFont="1" applyFill="1" applyBorder="1"/>
    <xf numFmtId="164" fontId="1" fillId="3" borderId="1" xfId="0" applyNumberFormat="1" applyFont="1" applyFill="1" applyBorder="1"/>
    <xf numFmtId="0" fontId="0" fillId="3" borderId="21" xfId="0" applyFill="1" applyBorder="1"/>
    <xf numFmtId="0" fontId="0" fillId="3" borderId="23" xfId="0" applyFill="1" applyBorder="1" applyAlignment="1">
      <alignment horizontal="center"/>
    </xf>
    <xf numFmtId="0" fontId="10" fillId="3" borderId="13" xfId="0" applyFont="1" applyFill="1" applyBorder="1" applyAlignment="1">
      <alignment horizontal="center"/>
    </xf>
    <xf numFmtId="0" fontId="10" fillId="3" borderId="7" xfId="0" applyFont="1" applyFill="1" applyBorder="1" applyAlignment="1">
      <alignment horizontal="center"/>
    </xf>
    <xf numFmtId="0" fontId="10" fillId="3" borderId="8" xfId="0" applyFont="1" applyFill="1" applyBorder="1" applyAlignment="1">
      <alignment horizontal="center"/>
    </xf>
    <xf numFmtId="0" fontId="10" fillId="3" borderId="20" xfId="0" applyFont="1" applyFill="1" applyBorder="1" applyAlignment="1">
      <alignment horizontal="center"/>
    </xf>
    <xf numFmtId="0" fontId="10" fillId="3" borderId="18" xfId="0" applyFont="1" applyFill="1" applyBorder="1" applyAlignment="1">
      <alignment horizontal="center"/>
    </xf>
    <xf numFmtId="0" fontId="10" fillId="3" borderId="17" xfId="0" applyFont="1" applyFill="1" applyBorder="1" applyAlignment="1">
      <alignment horizontal="center"/>
    </xf>
    <xf numFmtId="0" fontId="10" fillId="3" borderId="16" xfId="0" applyFont="1" applyFill="1" applyBorder="1" applyAlignment="1">
      <alignment horizontal="center"/>
    </xf>
    <xf numFmtId="10" fontId="10" fillId="3" borderId="23" xfId="0" applyNumberFormat="1" applyFont="1" applyFill="1" applyBorder="1" applyAlignment="1">
      <alignment horizontal="center"/>
    </xf>
    <xf numFmtId="164" fontId="0" fillId="0" borderId="3" xfId="0" applyNumberFormat="1" applyFill="1" applyBorder="1"/>
    <xf numFmtId="164" fontId="1" fillId="0" borderId="3" xfId="0" applyNumberFormat="1" applyFont="1" applyFill="1" applyBorder="1"/>
    <xf numFmtId="164" fontId="1" fillId="0" borderId="15" xfId="0" applyNumberFormat="1" applyFont="1" applyFill="1" applyBorder="1"/>
    <xf numFmtId="164" fontId="2" fillId="0" borderId="20" xfId="0" applyNumberFormat="1" applyFont="1" applyFill="1" applyBorder="1" applyAlignment="1"/>
    <xf numFmtId="164" fontId="2" fillId="0" borderId="20" xfId="0" applyNumberFormat="1" applyFont="1" applyBorder="1" applyAlignment="1">
      <alignment horizontal="right"/>
    </xf>
    <xf numFmtId="164" fontId="2" fillId="0" borderId="18" xfId="0" applyNumberFormat="1" applyFont="1" applyBorder="1" applyAlignment="1">
      <alignment horizontal="right"/>
    </xf>
    <xf numFmtId="164" fontId="0" fillId="0" borderId="3" xfId="0" applyNumberFormat="1" applyBorder="1" applyAlignment="1">
      <alignment horizontal="right"/>
    </xf>
    <xf numFmtId="164" fontId="0" fillId="0" borderId="1" xfId="0" applyNumberFormat="1" applyBorder="1" applyAlignment="1">
      <alignment horizontal="righ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21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2" xfId="0" applyFont="1" applyBorder="1" applyAlignment="1">
      <alignment horizontal="center"/>
    </xf>
  </cellXfs>
  <cellStyles count="2">
    <cellStyle name="Normální" xfId="0" builtinId="0"/>
    <cellStyle name="Normální 2" xfId="1"/>
  </cellStyles>
  <dxfs count="2">
    <dxf>
      <font>
        <color theme="0"/>
      </font>
      <numFmt numFmtId="165" formatCode=";;;"/>
    </dxf>
    <dxf>
      <numFmt numFmtId="165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S71"/>
  <sheetViews>
    <sheetView showGridLines="0" tabSelected="1" zoomScale="89" zoomScaleNormal="89" workbookViewId="0">
      <selection activeCell="H39" sqref="H39"/>
    </sheetView>
  </sheetViews>
  <sheetFormatPr defaultColWidth="0" defaultRowHeight="15" zeroHeight="1" x14ac:dyDescent="0.25"/>
  <cols>
    <col min="1" max="1" width="4.5703125" customWidth="1"/>
    <col min="2" max="2" width="9.140625" customWidth="1"/>
    <col min="3" max="3" width="70.140625" bestFit="1" customWidth="1"/>
    <col min="4" max="12" width="11.7109375" customWidth="1"/>
    <col min="13" max="13" width="11.7109375" style="38" customWidth="1"/>
    <col min="14" max="19" width="9.140625" customWidth="1"/>
    <col min="20" max="16384" width="9.140625" hidden="1"/>
  </cols>
  <sheetData>
    <row r="1" spans="2:13" x14ac:dyDescent="0.25"/>
    <row r="2" spans="2:13" x14ac:dyDescent="0.25"/>
    <row r="3" spans="2:13" ht="21" x14ac:dyDescent="0.35">
      <c r="B3" s="2" t="s">
        <v>114</v>
      </c>
    </row>
    <row r="4" spans="2:13" x14ac:dyDescent="0.25"/>
    <row r="5" spans="2:13" x14ac:dyDescent="0.25">
      <c r="B5" t="s">
        <v>111</v>
      </c>
    </row>
    <row r="6" spans="2:13" x14ac:dyDescent="0.25">
      <c r="B6" t="s">
        <v>112</v>
      </c>
      <c r="C6" s="60"/>
    </row>
    <row r="7" spans="2:13" x14ac:dyDescent="0.25">
      <c r="B7" t="s">
        <v>113</v>
      </c>
    </row>
    <row r="8" spans="2:13" x14ac:dyDescent="0.25"/>
    <row r="9" spans="2:13" x14ac:dyDescent="0.25">
      <c r="B9" s="1" t="s">
        <v>68</v>
      </c>
    </row>
    <row r="10" spans="2:13" ht="15.75" customHeight="1" thickBot="1" x14ac:dyDescent="0.3"/>
    <row r="11" spans="2:13" x14ac:dyDescent="0.25">
      <c r="B11" s="94" t="s">
        <v>40</v>
      </c>
      <c r="C11" s="96" t="s">
        <v>41</v>
      </c>
      <c r="D11" s="98" t="s">
        <v>115</v>
      </c>
      <c r="E11" s="99"/>
      <c r="F11" s="100"/>
      <c r="G11" s="101" t="s">
        <v>116</v>
      </c>
      <c r="H11" s="99"/>
      <c r="I11" s="102"/>
      <c r="J11" s="98" t="s">
        <v>117</v>
      </c>
      <c r="K11" s="99"/>
      <c r="L11" s="102"/>
      <c r="M11" s="39"/>
    </row>
    <row r="12" spans="2:13" ht="30.75" thickBot="1" x14ac:dyDescent="0.3">
      <c r="B12" s="95"/>
      <c r="C12" s="97"/>
      <c r="D12" s="3" t="s">
        <v>42</v>
      </c>
      <c r="E12" s="4" t="s">
        <v>43</v>
      </c>
      <c r="F12" s="5" t="s">
        <v>44</v>
      </c>
      <c r="G12" s="6" t="s">
        <v>42</v>
      </c>
      <c r="H12" s="4" t="s">
        <v>43</v>
      </c>
      <c r="I12" s="7" t="s">
        <v>44</v>
      </c>
      <c r="J12" s="3" t="s">
        <v>42</v>
      </c>
      <c r="K12" s="4" t="s">
        <v>43</v>
      </c>
      <c r="L12" s="7" t="s">
        <v>44</v>
      </c>
      <c r="M12" s="40" t="s">
        <v>103</v>
      </c>
    </row>
    <row r="13" spans="2:13" x14ac:dyDescent="0.25">
      <c r="B13" s="69"/>
      <c r="C13" s="70" t="s">
        <v>45</v>
      </c>
      <c r="D13" s="71" t="s">
        <v>46</v>
      </c>
      <c r="E13" s="72" t="s">
        <v>47</v>
      </c>
      <c r="F13" s="73" t="s">
        <v>49</v>
      </c>
      <c r="G13" s="74" t="s">
        <v>48</v>
      </c>
      <c r="H13" s="75" t="s">
        <v>85</v>
      </c>
      <c r="I13" s="76" t="s">
        <v>86</v>
      </c>
      <c r="J13" s="77" t="s">
        <v>94</v>
      </c>
      <c r="K13" s="75" t="s">
        <v>95</v>
      </c>
      <c r="L13" s="76" t="s">
        <v>96</v>
      </c>
      <c r="M13" s="78" t="s">
        <v>104</v>
      </c>
    </row>
    <row r="14" spans="2:13" x14ac:dyDescent="0.25">
      <c r="B14" s="8" t="s">
        <v>0</v>
      </c>
      <c r="C14" s="10" t="s">
        <v>105</v>
      </c>
      <c r="D14" s="83">
        <v>4350</v>
      </c>
      <c r="E14" s="84">
        <v>20</v>
      </c>
      <c r="F14" s="63">
        <f>D14+E14</f>
        <v>4370</v>
      </c>
      <c r="G14" s="61">
        <v>4350</v>
      </c>
      <c r="H14" s="62">
        <v>20</v>
      </c>
      <c r="I14" s="63">
        <f>G14+H14</f>
        <v>4370</v>
      </c>
      <c r="J14" s="82">
        <v>4985</v>
      </c>
      <c r="K14" s="62">
        <v>23</v>
      </c>
      <c r="L14" s="64">
        <f>J14+K14</f>
        <v>5008</v>
      </c>
      <c r="M14" s="41">
        <f>L14/I14</f>
        <v>1.1459954233409611</v>
      </c>
    </row>
    <row r="15" spans="2:13" x14ac:dyDescent="0.25">
      <c r="B15" s="8" t="s">
        <v>1</v>
      </c>
      <c r="C15" s="45" t="s">
        <v>109</v>
      </c>
      <c r="D15" s="85">
        <v>0</v>
      </c>
      <c r="E15" s="86">
        <v>0</v>
      </c>
      <c r="F15" s="63">
        <f t="shared" ref="F15:F21" si="0">D15+E15</f>
        <v>0</v>
      </c>
      <c r="G15" s="66">
        <v>0</v>
      </c>
      <c r="H15" s="65">
        <v>0</v>
      </c>
      <c r="I15" s="63">
        <f t="shared" ref="I15:I21" si="1">G15+H15</f>
        <v>0</v>
      </c>
      <c r="J15" s="66">
        <v>0</v>
      </c>
      <c r="K15" s="86">
        <v>0</v>
      </c>
      <c r="L15" s="64">
        <f t="shared" ref="L15:L21" si="2">J15+K15</f>
        <v>0</v>
      </c>
      <c r="M15" s="41" t="e">
        <f t="shared" ref="M15:M40" si="3">L15/I15</f>
        <v>#DIV/0!</v>
      </c>
    </row>
    <row r="16" spans="2:13" x14ac:dyDescent="0.25">
      <c r="B16" s="8" t="s">
        <v>3</v>
      </c>
      <c r="C16" s="58" t="s">
        <v>108</v>
      </c>
      <c r="D16" s="83">
        <v>4500</v>
      </c>
      <c r="E16" s="84">
        <v>0</v>
      </c>
      <c r="F16" s="63">
        <f t="shared" si="0"/>
        <v>4500</v>
      </c>
      <c r="G16" s="61">
        <v>4500</v>
      </c>
      <c r="H16" s="62">
        <v>0</v>
      </c>
      <c r="I16" s="63">
        <f t="shared" si="1"/>
        <v>4500</v>
      </c>
      <c r="J16" s="61">
        <v>3892</v>
      </c>
      <c r="K16" s="86">
        <v>0</v>
      </c>
      <c r="L16" s="64">
        <f t="shared" si="2"/>
        <v>3892</v>
      </c>
      <c r="M16" s="41">
        <f t="shared" si="3"/>
        <v>0.86488888888888893</v>
      </c>
    </row>
    <row r="17" spans="2:13" x14ac:dyDescent="0.25">
      <c r="B17" s="8" t="s">
        <v>5</v>
      </c>
      <c r="C17" s="45" t="s">
        <v>88</v>
      </c>
      <c r="D17" s="83">
        <v>190</v>
      </c>
      <c r="E17" s="84">
        <v>0</v>
      </c>
      <c r="F17" s="63">
        <f t="shared" si="0"/>
        <v>190</v>
      </c>
      <c r="G17" s="61">
        <v>190</v>
      </c>
      <c r="H17" s="62">
        <v>0</v>
      </c>
      <c r="I17" s="63">
        <f t="shared" si="1"/>
        <v>190</v>
      </c>
      <c r="J17" s="61">
        <v>189</v>
      </c>
      <c r="K17" s="86">
        <v>0</v>
      </c>
      <c r="L17" s="64">
        <f t="shared" si="2"/>
        <v>189</v>
      </c>
      <c r="M17" s="41">
        <f t="shared" si="3"/>
        <v>0.99473684210526314</v>
      </c>
    </row>
    <row r="18" spans="2:13" x14ac:dyDescent="0.25">
      <c r="B18" s="8" t="s">
        <v>7</v>
      </c>
      <c r="C18" s="11" t="s">
        <v>89</v>
      </c>
      <c r="D18" s="83">
        <v>0</v>
      </c>
      <c r="E18" s="84">
        <v>0</v>
      </c>
      <c r="F18" s="63">
        <f t="shared" si="0"/>
        <v>0</v>
      </c>
      <c r="G18" s="61">
        <v>0</v>
      </c>
      <c r="H18" s="62">
        <v>0</v>
      </c>
      <c r="I18" s="63">
        <f t="shared" si="1"/>
        <v>0</v>
      </c>
      <c r="J18" s="61">
        <v>61</v>
      </c>
      <c r="K18" s="86">
        <v>0</v>
      </c>
      <c r="L18" s="64">
        <f t="shared" si="2"/>
        <v>61</v>
      </c>
      <c r="M18" s="41" t="e">
        <f t="shared" si="3"/>
        <v>#DIV/0!</v>
      </c>
    </row>
    <row r="19" spans="2:13" x14ac:dyDescent="0.25">
      <c r="B19" s="8" t="s">
        <v>9</v>
      </c>
      <c r="C19" s="12" t="s">
        <v>2</v>
      </c>
      <c r="D19" s="85">
        <v>20</v>
      </c>
      <c r="E19" s="86">
        <v>0</v>
      </c>
      <c r="F19" s="63">
        <f t="shared" si="0"/>
        <v>20</v>
      </c>
      <c r="G19" s="17">
        <v>20</v>
      </c>
      <c r="H19" s="18">
        <v>0</v>
      </c>
      <c r="I19" s="63">
        <f t="shared" si="1"/>
        <v>20</v>
      </c>
      <c r="J19" s="79">
        <v>387</v>
      </c>
      <c r="K19" s="18">
        <v>1</v>
      </c>
      <c r="L19" s="64">
        <f t="shared" si="2"/>
        <v>388</v>
      </c>
      <c r="M19" s="41">
        <f t="shared" si="3"/>
        <v>19.399999999999999</v>
      </c>
    </row>
    <row r="20" spans="2:13" x14ac:dyDescent="0.25">
      <c r="B20" s="8" t="s">
        <v>11</v>
      </c>
      <c r="C20" s="12" t="s">
        <v>4</v>
      </c>
      <c r="D20" s="85">
        <v>0</v>
      </c>
      <c r="E20" s="86">
        <v>0</v>
      </c>
      <c r="F20" s="63">
        <f t="shared" si="0"/>
        <v>0</v>
      </c>
      <c r="G20" s="17">
        <v>0</v>
      </c>
      <c r="H20" s="18">
        <v>0</v>
      </c>
      <c r="I20" s="63">
        <f t="shared" si="1"/>
        <v>0</v>
      </c>
      <c r="J20" s="79">
        <v>0</v>
      </c>
      <c r="K20" s="18">
        <v>0</v>
      </c>
      <c r="L20" s="64">
        <f t="shared" si="2"/>
        <v>0</v>
      </c>
      <c r="M20" s="41" t="e">
        <f t="shared" si="3"/>
        <v>#DIV/0!</v>
      </c>
    </row>
    <row r="21" spans="2:13" x14ac:dyDescent="0.25">
      <c r="B21" s="8" t="s">
        <v>13</v>
      </c>
      <c r="C21" s="13" t="s">
        <v>6</v>
      </c>
      <c r="D21" s="85">
        <v>20</v>
      </c>
      <c r="E21" s="86">
        <v>0</v>
      </c>
      <c r="F21" s="63">
        <f t="shared" si="0"/>
        <v>20</v>
      </c>
      <c r="G21" s="17">
        <v>20</v>
      </c>
      <c r="H21" s="18">
        <v>0</v>
      </c>
      <c r="I21" s="63">
        <f t="shared" si="1"/>
        <v>20</v>
      </c>
      <c r="J21" s="79">
        <v>1</v>
      </c>
      <c r="K21" s="18">
        <v>0</v>
      </c>
      <c r="L21" s="64">
        <f t="shared" si="2"/>
        <v>1</v>
      </c>
      <c r="M21" s="41">
        <f t="shared" si="3"/>
        <v>0.05</v>
      </c>
    </row>
    <row r="22" spans="2:13" x14ac:dyDescent="0.25">
      <c r="B22" s="9" t="s">
        <v>15</v>
      </c>
      <c r="C22" s="14" t="s">
        <v>8</v>
      </c>
      <c r="D22" s="19">
        <f>SUM(D14:D19)</f>
        <v>9060</v>
      </c>
      <c r="E22" s="19">
        <f>SUM(E14:E21)</f>
        <v>20</v>
      </c>
      <c r="F22" s="20">
        <f t="shared" ref="F22:F44" si="4">D22+E22</f>
        <v>9080</v>
      </c>
      <c r="G22" s="19">
        <f>SUM(G14:G21)</f>
        <v>9080</v>
      </c>
      <c r="H22" s="19">
        <f>SUM(H14:H21)</f>
        <v>20</v>
      </c>
      <c r="I22" s="20">
        <f t="shared" ref="I22:I39" si="5">G22+H22</f>
        <v>9100</v>
      </c>
      <c r="J22" s="80">
        <f>SUM(J14:J19)</f>
        <v>9514</v>
      </c>
      <c r="K22" s="19">
        <f>SUM(K14:K21)</f>
        <v>24</v>
      </c>
      <c r="L22" s="32">
        <f t="shared" ref="L22:L37" si="6">J22+K22</f>
        <v>9538</v>
      </c>
      <c r="M22" s="41">
        <f t="shared" si="3"/>
        <v>1.0481318681318681</v>
      </c>
    </row>
    <row r="23" spans="2:13" x14ac:dyDescent="0.25">
      <c r="B23" s="8" t="s">
        <v>17</v>
      </c>
      <c r="C23" s="12" t="s">
        <v>10</v>
      </c>
      <c r="D23" s="85">
        <v>170</v>
      </c>
      <c r="E23" s="86">
        <v>0</v>
      </c>
      <c r="F23" s="16">
        <f>D23+E23</f>
        <v>170</v>
      </c>
      <c r="G23" s="17">
        <v>170</v>
      </c>
      <c r="H23" s="18">
        <v>0</v>
      </c>
      <c r="I23" s="16">
        <f>G23+H23</f>
        <v>170</v>
      </c>
      <c r="J23" s="79">
        <v>357</v>
      </c>
      <c r="K23" s="18">
        <v>0</v>
      </c>
      <c r="L23" s="31">
        <f>J23+K23</f>
        <v>357</v>
      </c>
      <c r="M23" s="41">
        <f t="shared" si="3"/>
        <v>2.1</v>
      </c>
    </row>
    <row r="24" spans="2:13" x14ac:dyDescent="0.25">
      <c r="B24" s="8" t="s">
        <v>19</v>
      </c>
      <c r="C24" s="12" t="s">
        <v>12</v>
      </c>
      <c r="D24" s="85">
        <v>2324</v>
      </c>
      <c r="E24" s="86">
        <v>0</v>
      </c>
      <c r="F24" s="16">
        <f t="shared" ref="F24:F36" si="7">D24+E24</f>
        <v>2324</v>
      </c>
      <c r="G24" s="17">
        <v>2324</v>
      </c>
      <c r="H24" s="18">
        <v>0</v>
      </c>
      <c r="I24" s="16">
        <f t="shared" ref="I24:I36" si="8">G24+H24</f>
        <v>2324</v>
      </c>
      <c r="J24" s="79">
        <v>4464</v>
      </c>
      <c r="K24" s="18">
        <v>0</v>
      </c>
      <c r="L24" s="31">
        <f t="shared" ref="L24:L36" si="9">J24+K24</f>
        <v>4464</v>
      </c>
      <c r="M24" s="41">
        <f t="shared" si="3"/>
        <v>1.9208261617900173</v>
      </c>
    </row>
    <row r="25" spans="2:13" x14ac:dyDescent="0.25">
      <c r="B25" s="8" t="s">
        <v>20</v>
      </c>
      <c r="C25" s="12" t="s">
        <v>14</v>
      </c>
      <c r="D25" s="85">
        <v>35</v>
      </c>
      <c r="E25" s="86">
        <v>0</v>
      </c>
      <c r="F25" s="16">
        <f t="shared" si="7"/>
        <v>35</v>
      </c>
      <c r="G25" s="17">
        <v>35</v>
      </c>
      <c r="H25" s="18">
        <v>0</v>
      </c>
      <c r="I25" s="16">
        <f t="shared" si="8"/>
        <v>35</v>
      </c>
      <c r="J25" s="79">
        <v>64</v>
      </c>
      <c r="K25" s="18">
        <v>0</v>
      </c>
      <c r="L25" s="31">
        <f t="shared" si="9"/>
        <v>64</v>
      </c>
      <c r="M25" s="41">
        <f t="shared" si="3"/>
        <v>1.8285714285714285</v>
      </c>
    </row>
    <row r="26" spans="2:13" x14ac:dyDescent="0.25">
      <c r="B26" s="8" t="s">
        <v>22</v>
      </c>
      <c r="C26" s="12" t="s">
        <v>124</v>
      </c>
      <c r="D26" s="85">
        <v>0</v>
      </c>
      <c r="E26" s="86">
        <v>0</v>
      </c>
      <c r="F26" s="16">
        <f t="shared" si="7"/>
        <v>0</v>
      </c>
      <c r="G26" s="17">
        <v>0</v>
      </c>
      <c r="H26" s="18">
        <v>0</v>
      </c>
      <c r="I26" s="16">
        <f t="shared" si="8"/>
        <v>0</v>
      </c>
      <c r="J26" s="79">
        <v>-2343</v>
      </c>
      <c r="K26" s="18">
        <v>0</v>
      </c>
      <c r="L26" s="31">
        <f t="shared" si="9"/>
        <v>-2343</v>
      </c>
      <c r="M26" s="41"/>
    </row>
    <row r="27" spans="2:13" x14ac:dyDescent="0.25">
      <c r="B27" s="8" t="s">
        <v>24</v>
      </c>
      <c r="C27" s="12" t="s">
        <v>16</v>
      </c>
      <c r="D27" s="85">
        <v>4362</v>
      </c>
      <c r="E27" s="86">
        <v>20</v>
      </c>
      <c r="F27" s="16">
        <f t="shared" si="7"/>
        <v>4382</v>
      </c>
      <c r="G27" s="17">
        <v>4362</v>
      </c>
      <c r="H27" s="18">
        <v>20</v>
      </c>
      <c r="I27" s="16">
        <f t="shared" si="8"/>
        <v>4382</v>
      </c>
      <c r="J27" s="79">
        <v>5656</v>
      </c>
      <c r="K27" s="18">
        <v>16</v>
      </c>
      <c r="L27" s="31">
        <f t="shared" si="9"/>
        <v>5672</v>
      </c>
      <c r="M27" s="41">
        <f t="shared" si="3"/>
        <v>1.2943861250570516</v>
      </c>
    </row>
    <row r="28" spans="2:13" x14ac:dyDescent="0.25">
      <c r="B28" s="8" t="s">
        <v>26</v>
      </c>
      <c r="C28" s="12" t="s">
        <v>18</v>
      </c>
      <c r="D28" s="85">
        <v>3700</v>
      </c>
      <c r="E28" s="86">
        <v>0</v>
      </c>
      <c r="F28" s="16">
        <f t="shared" si="7"/>
        <v>3700</v>
      </c>
      <c r="G28" s="17">
        <v>3700</v>
      </c>
      <c r="H28" s="18">
        <v>0</v>
      </c>
      <c r="I28" s="16">
        <f t="shared" si="8"/>
        <v>3700</v>
      </c>
      <c r="J28" s="79">
        <v>3434</v>
      </c>
      <c r="K28" s="18">
        <v>0</v>
      </c>
      <c r="L28" s="31">
        <f t="shared" si="9"/>
        <v>3434</v>
      </c>
      <c r="M28" s="41">
        <f t="shared" si="3"/>
        <v>0.92810810810810807</v>
      </c>
    </row>
    <row r="29" spans="2:13" x14ac:dyDescent="0.25">
      <c r="B29" s="8" t="s">
        <v>28</v>
      </c>
      <c r="C29" s="45" t="s">
        <v>50</v>
      </c>
      <c r="D29" s="85">
        <v>3555</v>
      </c>
      <c r="E29" s="86">
        <v>0</v>
      </c>
      <c r="F29" s="16">
        <f t="shared" si="7"/>
        <v>3555</v>
      </c>
      <c r="G29" s="17">
        <v>3555</v>
      </c>
      <c r="H29" s="18">
        <v>0</v>
      </c>
      <c r="I29" s="16">
        <f t="shared" si="8"/>
        <v>3555</v>
      </c>
      <c r="J29" s="79">
        <v>3085</v>
      </c>
      <c r="K29" s="18">
        <v>0</v>
      </c>
      <c r="L29" s="31">
        <f t="shared" si="9"/>
        <v>3085</v>
      </c>
      <c r="M29" s="41">
        <f t="shared" si="3"/>
        <v>0.86779184247538677</v>
      </c>
    </row>
    <row r="30" spans="2:13" x14ac:dyDescent="0.25">
      <c r="B30" s="8" t="s">
        <v>30</v>
      </c>
      <c r="C30" s="46" t="s">
        <v>21</v>
      </c>
      <c r="D30" s="85">
        <v>145</v>
      </c>
      <c r="E30" s="86">
        <v>0</v>
      </c>
      <c r="F30" s="16">
        <f t="shared" si="7"/>
        <v>145</v>
      </c>
      <c r="G30" s="17">
        <v>145</v>
      </c>
      <c r="H30" s="18">
        <v>0</v>
      </c>
      <c r="I30" s="16">
        <f t="shared" si="8"/>
        <v>145</v>
      </c>
      <c r="J30" s="79">
        <v>349</v>
      </c>
      <c r="K30" s="18">
        <v>0</v>
      </c>
      <c r="L30" s="31">
        <f t="shared" si="9"/>
        <v>349</v>
      </c>
      <c r="M30" s="41">
        <f t="shared" si="3"/>
        <v>2.4068965517241381</v>
      </c>
    </row>
    <row r="31" spans="2:13" x14ac:dyDescent="0.25">
      <c r="B31" s="8" t="s">
        <v>32</v>
      </c>
      <c r="C31" s="12" t="s">
        <v>23</v>
      </c>
      <c r="D31" s="85">
        <v>1200</v>
      </c>
      <c r="E31" s="86">
        <v>0</v>
      </c>
      <c r="F31" s="16">
        <f t="shared" si="7"/>
        <v>1200</v>
      </c>
      <c r="G31" s="17">
        <v>1200</v>
      </c>
      <c r="H31" s="18">
        <v>0</v>
      </c>
      <c r="I31" s="16">
        <f t="shared" si="8"/>
        <v>1200</v>
      </c>
      <c r="J31" s="79">
        <v>1122</v>
      </c>
      <c r="K31" s="18">
        <v>0</v>
      </c>
      <c r="L31" s="31">
        <f t="shared" si="9"/>
        <v>1122</v>
      </c>
      <c r="M31" s="41">
        <f t="shared" si="3"/>
        <v>0.93500000000000005</v>
      </c>
    </row>
    <row r="32" spans="2:13" x14ac:dyDescent="0.25">
      <c r="B32" s="8" t="s">
        <v>33</v>
      </c>
      <c r="C32" s="12" t="s">
        <v>25</v>
      </c>
      <c r="D32" s="85">
        <v>12</v>
      </c>
      <c r="E32" s="86">
        <v>0</v>
      </c>
      <c r="F32" s="16">
        <f t="shared" si="7"/>
        <v>12</v>
      </c>
      <c r="G32" s="17">
        <v>12</v>
      </c>
      <c r="H32" s="18">
        <v>0</v>
      </c>
      <c r="I32" s="16">
        <f t="shared" si="8"/>
        <v>12</v>
      </c>
      <c r="J32" s="79">
        <v>4</v>
      </c>
      <c r="K32" s="18">
        <v>0</v>
      </c>
      <c r="L32" s="31">
        <f t="shared" si="9"/>
        <v>4</v>
      </c>
      <c r="M32" s="41">
        <f t="shared" si="3"/>
        <v>0.33333333333333331</v>
      </c>
    </row>
    <row r="33" spans="2:18" x14ac:dyDescent="0.25">
      <c r="B33" s="8" t="s">
        <v>35</v>
      </c>
      <c r="C33" s="12" t="s">
        <v>27</v>
      </c>
      <c r="D33" s="85">
        <v>624</v>
      </c>
      <c r="E33" s="86">
        <v>0</v>
      </c>
      <c r="F33" s="16">
        <f t="shared" si="7"/>
        <v>624</v>
      </c>
      <c r="G33" s="17">
        <v>624</v>
      </c>
      <c r="H33" s="18">
        <v>0</v>
      </c>
      <c r="I33" s="16">
        <f t="shared" si="8"/>
        <v>624</v>
      </c>
      <c r="J33" s="79">
        <v>706</v>
      </c>
      <c r="K33" s="18">
        <v>0</v>
      </c>
      <c r="L33" s="31">
        <f t="shared" si="9"/>
        <v>706</v>
      </c>
      <c r="M33" s="41">
        <f t="shared" si="3"/>
        <v>1.1314102564102564</v>
      </c>
    </row>
    <row r="34" spans="2:18" x14ac:dyDescent="0.25">
      <c r="B34" s="8" t="s">
        <v>36</v>
      </c>
      <c r="C34" s="12" t="s">
        <v>125</v>
      </c>
      <c r="D34" s="85">
        <v>0</v>
      </c>
      <c r="E34" s="86">
        <v>0</v>
      </c>
      <c r="F34" s="16">
        <v>0</v>
      </c>
      <c r="G34" s="17">
        <v>0</v>
      </c>
      <c r="H34" s="18">
        <v>0</v>
      </c>
      <c r="I34" s="16">
        <f t="shared" si="8"/>
        <v>0</v>
      </c>
      <c r="J34" s="79">
        <v>-165</v>
      </c>
      <c r="K34" s="18">
        <v>0</v>
      </c>
      <c r="L34" s="31">
        <f t="shared" si="9"/>
        <v>-165</v>
      </c>
      <c r="M34" s="41"/>
    </row>
    <row r="35" spans="2:18" x14ac:dyDescent="0.25">
      <c r="B35" s="8" t="s">
        <v>38</v>
      </c>
      <c r="C35" s="12" t="s">
        <v>29</v>
      </c>
      <c r="D35" s="85">
        <v>633</v>
      </c>
      <c r="E35" s="86">
        <v>0</v>
      </c>
      <c r="F35" s="16">
        <f t="shared" si="7"/>
        <v>633</v>
      </c>
      <c r="G35" s="17">
        <v>633</v>
      </c>
      <c r="H35" s="18">
        <v>0</v>
      </c>
      <c r="I35" s="16">
        <f t="shared" si="8"/>
        <v>633</v>
      </c>
      <c r="J35" s="79">
        <v>1115</v>
      </c>
      <c r="K35" s="18">
        <v>0</v>
      </c>
      <c r="L35" s="31">
        <f t="shared" si="9"/>
        <v>1115</v>
      </c>
      <c r="M35" s="41">
        <f t="shared" si="3"/>
        <v>1.7614533965244865</v>
      </c>
    </row>
    <row r="36" spans="2:18" x14ac:dyDescent="0.25">
      <c r="B36" s="8" t="s">
        <v>90</v>
      </c>
      <c r="C36" s="12" t="s">
        <v>102</v>
      </c>
      <c r="D36" s="85">
        <f>D41</f>
        <v>0</v>
      </c>
      <c r="E36" s="85">
        <f>E41</f>
        <v>0</v>
      </c>
      <c r="F36" s="16">
        <f t="shared" si="7"/>
        <v>0</v>
      </c>
      <c r="G36" s="17">
        <v>0</v>
      </c>
      <c r="H36" s="17">
        <v>0</v>
      </c>
      <c r="I36" s="16">
        <f t="shared" si="8"/>
        <v>0</v>
      </c>
      <c r="J36" s="79">
        <v>0</v>
      </c>
      <c r="K36" s="18">
        <v>0</v>
      </c>
      <c r="L36" s="31">
        <f t="shared" si="9"/>
        <v>0</v>
      </c>
      <c r="M36" s="41" t="e">
        <f t="shared" si="3"/>
        <v>#DIV/0!</v>
      </c>
    </row>
    <row r="37" spans="2:18" x14ac:dyDescent="0.25">
      <c r="B37" s="9" t="s">
        <v>91</v>
      </c>
      <c r="C37" s="14" t="s">
        <v>31</v>
      </c>
      <c r="D37" s="19">
        <f>SUM(D23:D28)+SUM(D31:D35)</f>
        <v>13060</v>
      </c>
      <c r="E37" s="19">
        <f>SUM(E23:E28)+SUM(E31:E35)</f>
        <v>20</v>
      </c>
      <c r="F37" s="20">
        <f t="shared" si="4"/>
        <v>13080</v>
      </c>
      <c r="G37" s="19">
        <f>SUM(G23:G28)+SUM(G31:G35)</f>
        <v>13060</v>
      </c>
      <c r="H37" s="19">
        <f>SUM(H23:H28)+SUM(H31:H35)</f>
        <v>20</v>
      </c>
      <c r="I37" s="20">
        <f t="shared" si="5"/>
        <v>13080</v>
      </c>
      <c r="J37" s="80">
        <f>SUM(J23:J28)+SUM(J31:J35)</f>
        <v>14414</v>
      </c>
      <c r="K37" s="19">
        <f>SUM(K23:K28)+SUM(K31:K35)</f>
        <v>16</v>
      </c>
      <c r="L37" s="20">
        <f t="shared" si="6"/>
        <v>14430</v>
      </c>
      <c r="M37" s="41">
        <f t="shared" si="3"/>
        <v>1.1032110091743119</v>
      </c>
    </row>
    <row r="38" spans="2:18" x14ac:dyDescent="0.25">
      <c r="B38" s="9" t="s">
        <v>92</v>
      </c>
      <c r="C38" s="14" t="s">
        <v>97</v>
      </c>
      <c r="D38" s="19">
        <f>D22-D37</f>
        <v>-4000</v>
      </c>
      <c r="E38" s="19">
        <f>E22-E37</f>
        <v>0</v>
      </c>
      <c r="F38" s="20">
        <f t="shared" si="4"/>
        <v>-4000</v>
      </c>
      <c r="G38" s="19">
        <f>G22-G37</f>
        <v>-3980</v>
      </c>
      <c r="H38" s="19">
        <f>H22-H37</f>
        <v>0</v>
      </c>
      <c r="I38" s="20">
        <f t="shared" si="5"/>
        <v>-3980</v>
      </c>
      <c r="J38" s="80">
        <f>J22-J37</f>
        <v>-4900</v>
      </c>
      <c r="K38" s="19">
        <f>K22-K37</f>
        <v>8</v>
      </c>
      <c r="L38" s="32">
        <f t="shared" ref="L38:L39" si="10">J38+K38</f>
        <v>-4892</v>
      </c>
      <c r="M38" s="41">
        <f t="shared" si="3"/>
        <v>1.2291457286432161</v>
      </c>
    </row>
    <row r="39" spans="2:18" x14ac:dyDescent="0.25">
      <c r="B39" s="9" t="s">
        <v>93</v>
      </c>
      <c r="C39" s="57" t="s">
        <v>87</v>
      </c>
      <c r="D39" s="59">
        <v>4000</v>
      </c>
      <c r="E39" s="68"/>
      <c r="F39" s="20">
        <f t="shared" si="4"/>
        <v>4000</v>
      </c>
      <c r="G39" s="59">
        <v>4000</v>
      </c>
      <c r="H39" s="68"/>
      <c r="I39" s="20">
        <f t="shared" si="5"/>
        <v>4000</v>
      </c>
      <c r="J39" s="80">
        <v>4000</v>
      </c>
      <c r="K39" s="68"/>
      <c r="L39" s="32">
        <f t="shared" si="10"/>
        <v>4000</v>
      </c>
      <c r="M39" s="41">
        <f t="shared" si="3"/>
        <v>1</v>
      </c>
    </row>
    <row r="40" spans="2:18" ht="15.75" thickBot="1" x14ac:dyDescent="0.3">
      <c r="B40" s="9" t="s">
        <v>98</v>
      </c>
      <c r="C40" s="22" t="s">
        <v>101</v>
      </c>
      <c r="D40" s="23">
        <f>D38+D39</f>
        <v>0</v>
      </c>
      <c r="E40" s="23">
        <f>E38+E39</f>
        <v>0</v>
      </c>
      <c r="F40" s="24">
        <f>E40+D40</f>
        <v>0</v>
      </c>
      <c r="G40" s="23">
        <f>G38+G39</f>
        <v>20</v>
      </c>
      <c r="H40" s="23">
        <f>H38+H39</f>
        <v>0</v>
      </c>
      <c r="I40" s="24">
        <f>G40+H40</f>
        <v>20</v>
      </c>
      <c r="J40" s="81">
        <f>J38+J39</f>
        <v>-900</v>
      </c>
      <c r="K40" s="23">
        <f>K38+K39</f>
        <v>8</v>
      </c>
      <c r="L40" s="33">
        <f>J40+K40</f>
        <v>-892</v>
      </c>
      <c r="M40" s="41">
        <f t="shared" si="3"/>
        <v>-44.6</v>
      </c>
    </row>
    <row r="41" spans="2:18" x14ac:dyDescent="0.25">
      <c r="B41" s="9" t="s">
        <v>99</v>
      </c>
      <c r="C41" s="25" t="s">
        <v>34</v>
      </c>
      <c r="D41" s="26">
        <f>SUM(D42:D43)</f>
        <v>0</v>
      </c>
      <c r="E41" s="26">
        <f>SUM(E42:E43)</f>
        <v>0</v>
      </c>
      <c r="F41" s="27">
        <f t="shared" si="4"/>
        <v>0</v>
      </c>
      <c r="G41" s="26">
        <f>SUM(G42:G43)</f>
        <v>0</v>
      </c>
      <c r="H41" s="26">
        <f>SUM(H42:H43)</f>
        <v>0</v>
      </c>
      <c r="I41" s="27">
        <f t="shared" ref="I41:I44" si="11">G41+H41</f>
        <v>0</v>
      </c>
      <c r="J41" s="26">
        <f>SUM(J42:J43)</f>
        <v>0</v>
      </c>
      <c r="K41" s="26">
        <f>SUM(K42:K43)</f>
        <v>0</v>
      </c>
      <c r="L41" s="34">
        <f t="shared" ref="L41:L44" si="12">J41+K41</f>
        <v>0</v>
      </c>
      <c r="M41" s="42" t="str">
        <f t="shared" ref="M41:M44" si="13">IF(I41=0,"",L41/I41)</f>
        <v/>
      </c>
    </row>
    <row r="42" spans="2:18" x14ac:dyDescent="0.25">
      <c r="B42" s="8" t="s">
        <v>100</v>
      </c>
      <c r="C42" s="12" t="s">
        <v>51</v>
      </c>
      <c r="D42" s="17"/>
      <c r="E42" s="18"/>
      <c r="F42" s="16">
        <f t="shared" si="4"/>
        <v>0</v>
      </c>
      <c r="G42" s="17"/>
      <c r="H42" s="18"/>
      <c r="I42" s="16">
        <f t="shared" si="11"/>
        <v>0</v>
      </c>
      <c r="J42" s="17"/>
      <c r="K42" s="18"/>
      <c r="L42" s="31">
        <f t="shared" si="12"/>
        <v>0</v>
      </c>
      <c r="M42" s="41" t="str">
        <f t="shared" si="13"/>
        <v/>
      </c>
    </row>
    <row r="43" spans="2:18" ht="15.75" thickBot="1" x14ac:dyDescent="0.3">
      <c r="B43" s="8" t="s">
        <v>123</v>
      </c>
      <c r="C43" s="28" t="s">
        <v>37</v>
      </c>
      <c r="D43" s="29"/>
      <c r="E43" s="30"/>
      <c r="F43" s="24">
        <f t="shared" si="4"/>
        <v>0</v>
      </c>
      <c r="G43" s="29"/>
      <c r="H43" s="30"/>
      <c r="I43" s="24">
        <v>0</v>
      </c>
      <c r="J43" s="29"/>
      <c r="K43" s="30"/>
      <c r="L43" s="33">
        <f t="shared" si="12"/>
        <v>0</v>
      </c>
      <c r="M43" s="43" t="str">
        <f t="shared" si="13"/>
        <v/>
      </c>
    </row>
    <row r="44" spans="2:18" ht="15.75" thickBot="1" x14ac:dyDescent="0.3">
      <c r="B44" s="9" t="s">
        <v>126</v>
      </c>
      <c r="C44" s="15" t="s">
        <v>39</v>
      </c>
      <c r="D44" s="35"/>
      <c r="E44" s="67"/>
      <c r="F44" s="36">
        <f t="shared" si="4"/>
        <v>0</v>
      </c>
      <c r="G44" s="35"/>
      <c r="H44" s="67"/>
      <c r="I44" s="36">
        <f t="shared" si="11"/>
        <v>0</v>
      </c>
      <c r="J44" s="35"/>
      <c r="K44" s="67"/>
      <c r="L44" s="37">
        <f t="shared" si="12"/>
        <v>0</v>
      </c>
      <c r="M44" s="44" t="str">
        <f t="shared" si="13"/>
        <v/>
      </c>
    </row>
    <row r="45" spans="2:18" x14ac:dyDescent="0.25"/>
    <row r="46" spans="2:18" x14ac:dyDescent="0.25">
      <c r="B46" s="1" t="s">
        <v>69</v>
      </c>
      <c r="M46"/>
    </row>
    <row r="47" spans="2:18" x14ac:dyDescent="0.25">
      <c r="M47"/>
    </row>
    <row r="48" spans="2:18" x14ac:dyDescent="0.25">
      <c r="B48" s="87" t="s">
        <v>67</v>
      </c>
      <c r="C48" s="88"/>
      <c r="D48" s="54" t="s">
        <v>53</v>
      </c>
      <c r="F48" s="87" t="s">
        <v>75</v>
      </c>
      <c r="G48" s="89"/>
      <c r="H48" s="89"/>
      <c r="I48" s="89"/>
      <c r="J48" s="88"/>
      <c r="K48" s="55" t="s">
        <v>74</v>
      </c>
      <c r="M48" s="49" t="s">
        <v>73</v>
      </c>
      <c r="N48" s="51"/>
      <c r="O48" s="51"/>
      <c r="P48" s="51"/>
      <c r="Q48" s="50"/>
      <c r="R48" s="54" t="s">
        <v>74</v>
      </c>
    </row>
    <row r="49" spans="2:18" x14ac:dyDescent="0.25">
      <c r="B49" s="90" t="s">
        <v>54</v>
      </c>
      <c r="C49" s="91"/>
      <c r="D49" s="18">
        <v>2184</v>
      </c>
      <c r="F49" s="92" t="s">
        <v>76</v>
      </c>
      <c r="G49" s="92"/>
      <c r="H49" s="92"/>
      <c r="I49" s="92"/>
      <c r="J49" s="92"/>
      <c r="K49" s="56">
        <v>4932</v>
      </c>
      <c r="M49" s="47" t="s">
        <v>77</v>
      </c>
      <c r="N49" s="52"/>
      <c r="O49" s="52"/>
      <c r="P49" s="52"/>
      <c r="Q49" s="48"/>
      <c r="R49" s="18">
        <v>1287</v>
      </c>
    </row>
    <row r="50" spans="2:18" x14ac:dyDescent="0.25">
      <c r="B50" s="90" t="s">
        <v>55</v>
      </c>
      <c r="C50" s="91"/>
      <c r="D50" s="18">
        <v>0</v>
      </c>
      <c r="F50" s="92" t="s">
        <v>78</v>
      </c>
      <c r="G50" s="92"/>
      <c r="H50" s="92"/>
      <c r="I50" s="92"/>
      <c r="J50" s="92"/>
      <c r="K50" s="56">
        <v>30</v>
      </c>
      <c r="M50" s="47" t="s">
        <v>79</v>
      </c>
      <c r="N50" s="52"/>
      <c r="O50" s="52"/>
      <c r="P50" s="52"/>
      <c r="Q50" s="48"/>
      <c r="R50" s="18">
        <v>9</v>
      </c>
    </row>
    <row r="51" spans="2:18" x14ac:dyDescent="0.25">
      <c r="B51" s="90" t="s">
        <v>56</v>
      </c>
      <c r="C51" s="91"/>
      <c r="D51" s="18">
        <v>328</v>
      </c>
      <c r="F51" s="92" t="s">
        <v>70</v>
      </c>
      <c r="G51" s="92"/>
      <c r="H51" s="92"/>
      <c r="I51" s="92"/>
      <c r="J51" s="92"/>
      <c r="K51" s="56">
        <v>0</v>
      </c>
      <c r="M51" s="49" t="s">
        <v>80</v>
      </c>
      <c r="N51" s="51"/>
      <c r="O51" s="51"/>
      <c r="P51" s="51"/>
      <c r="Q51" s="50"/>
      <c r="R51" s="21">
        <f>SUM(R49:R50)</f>
        <v>1296</v>
      </c>
    </row>
    <row r="52" spans="2:18" x14ac:dyDescent="0.25">
      <c r="B52" s="90" t="s">
        <v>57</v>
      </c>
      <c r="C52" s="91"/>
      <c r="D52" s="18">
        <v>0</v>
      </c>
      <c r="F52" s="93" t="s">
        <v>80</v>
      </c>
      <c r="G52" s="93"/>
      <c r="H52" s="93"/>
      <c r="I52" s="93"/>
      <c r="J52" s="93"/>
      <c r="K52" s="21">
        <f>SUM(K49:K51)</f>
        <v>4962</v>
      </c>
      <c r="M52" s="47"/>
      <c r="N52" s="52"/>
      <c r="O52" s="52"/>
      <c r="P52" s="52"/>
      <c r="Q52" s="48"/>
      <c r="R52" s="18"/>
    </row>
    <row r="53" spans="2:18" x14ac:dyDescent="0.25">
      <c r="B53" s="90" t="s">
        <v>58</v>
      </c>
      <c r="C53" s="91"/>
      <c r="D53" s="18">
        <v>0</v>
      </c>
      <c r="F53" s="93"/>
      <c r="G53" s="93"/>
      <c r="H53" s="93"/>
      <c r="I53" s="93"/>
      <c r="J53" s="93"/>
      <c r="K53" s="21"/>
      <c r="M53" s="47" t="s">
        <v>82</v>
      </c>
      <c r="N53" s="52"/>
      <c r="O53" s="52"/>
      <c r="P53" s="52"/>
      <c r="Q53" s="48"/>
      <c r="R53" s="18">
        <v>61</v>
      </c>
    </row>
    <row r="54" spans="2:18" x14ac:dyDescent="0.25">
      <c r="B54" s="90" t="s">
        <v>59</v>
      </c>
      <c r="C54" s="91"/>
      <c r="D54" s="18">
        <v>0</v>
      </c>
      <c r="F54" s="92" t="s">
        <v>81</v>
      </c>
      <c r="G54" s="92"/>
      <c r="H54" s="92"/>
      <c r="I54" s="92"/>
      <c r="J54" s="92"/>
      <c r="K54" s="56">
        <v>0</v>
      </c>
      <c r="M54" s="49" t="s">
        <v>84</v>
      </c>
      <c r="N54" s="51"/>
      <c r="O54" s="51"/>
      <c r="P54" s="51"/>
      <c r="Q54" s="50"/>
      <c r="R54" s="21">
        <f>SUM(R53)</f>
        <v>61</v>
      </c>
    </row>
    <row r="55" spans="2:18" s="1" customFormat="1" x14ac:dyDescent="0.25">
      <c r="B55" s="87" t="s">
        <v>60</v>
      </c>
      <c r="C55" s="88"/>
      <c r="D55" s="21">
        <f>SUM(D49:D54)</f>
        <v>2512</v>
      </c>
      <c r="F55" s="92" t="s">
        <v>71</v>
      </c>
      <c r="G55" s="92"/>
      <c r="H55" s="92"/>
      <c r="I55" s="92"/>
      <c r="J55" s="92"/>
      <c r="K55" s="56">
        <v>0</v>
      </c>
      <c r="L55"/>
      <c r="M55"/>
      <c r="N55"/>
      <c r="O55"/>
      <c r="R55" s="53"/>
    </row>
    <row r="56" spans="2:18" s="1" customFormat="1" x14ac:dyDescent="0.25">
      <c r="B56" s="87"/>
      <c r="C56" s="88"/>
      <c r="D56" s="21"/>
      <c r="F56" s="92" t="s">
        <v>72</v>
      </c>
      <c r="G56" s="92"/>
      <c r="H56" s="92"/>
      <c r="I56" s="92"/>
      <c r="J56" s="92"/>
      <c r="K56" s="56">
        <v>0</v>
      </c>
      <c r="L56"/>
      <c r="M56" s="49" t="s">
        <v>110</v>
      </c>
      <c r="N56" s="51"/>
      <c r="O56" s="51"/>
      <c r="P56" s="51"/>
      <c r="Q56" s="50"/>
      <c r="R56" s="21">
        <f>R51-R54</f>
        <v>1235</v>
      </c>
    </row>
    <row r="57" spans="2:18" x14ac:dyDescent="0.25">
      <c r="B57" s="90" t="s">
        <v>61</v>
      </c>
      <c r="C57" s="91"/>
      <c r="D57" s="18">
        <v>0</v>
      </c>
      <c r="F57" s="93" t="s">
        <v>83</v>
      </c>
      <c r="G57" s="93"/>
      <c r="H57" s="93"/>
      <c r="I57" s="93"/>
      <c r="J57" s="93"/>
      <c r="K57" s="21">
        <f>SUM(K54:K56)</f>
        <v>0</v>
      </c>
      <c r="M57"/>
    </row>
    <row r="58" spans="2:18" x14ac:dyDescent="0.25">
      <c r="B58" s="90" t="s">
        <v>62</v>
      </c>
      <c r="C58" s="91"/>
      <c r="D58" s="18">
        <v>0</v>
      </c>
      <c r="F58" s="87"/>
      <c r="G58" s="89"/>
      <c r="H58" s="89"/>
      <c r="I58" s="89"/>
      <c r="J58" s="88"/>
      <c r="K58" s="21"/>
      <c r="M58"/>
    </row>
    <row r="59" spans="2:18" x14ac:dyDescent="0.25">
      <c r="B59" s="90" t="s">
        <v>63</v>
      </c>
      <c r="C59" s="91"/>
      <c r="D59" s="18">
        <v>704</v>
      </c>
      <c r="F59" s="87" t="s">
        <v>107</v>
      </c>
      <c r="G59" s="89"/>
      <c r="H59" s="89"/>
      <c r="I59" s="89"/>
      <c r="J59" s="88"/>
      <c r="K59" s="21">
        <f>K52-K57</f>
        <v>4962</v>
      </c>
      <c r="M59"/>
    </row>
    <row r="60" spans="2:18" x14ac:dyDescent="0.25">
      <c r="B60" s="90" t="s">
        <v>64</v>
      </c>
      <c r="C60" s="91"/>
      <c r="D60" s="18">
        <v>0</v>
      </c>
      <c r="K60" s="53"/>
      <c r="M60"/>
    </row>
    <row r="61" spans="2:18" x14ac:dyDescent="0.25">
      <c r="B61" s="90" t="s">
        <v>65</v>
      </c>
      <c r="C61" s="91"/>
      <c r="D61" s="18">
        <v>0</v>
      </c>
      <c r="M61"/>
    </row>
    <row r="62" spans="2:18" x14ac:dyDescent="0.25">
      <c r="B62" s="87" t="s">
        <v>66</v>
      </c>
      <c r="C62" s="88"/>
      <c r="D62" s="21">
        <f>SUM(D57:D61)</f>
        <v>704</v>
      </c>
      <c r="F62" s="1" t="s">
        <v>122</v>
      </c>
      <c r="G62" s="1"/>
      <c r="H62" s="1"/>
      <c r="I62" s="1"/>
      <c r="M62"/>
    </row>
    <row r="63" spans="2:18" x14ac:dyDescent="0.25">
      <c r="B63" s="87"/>
      <c r="C63" s="88"/>
      <c r="D63" s="21"/>
      <c r="M63"/>
    </row>
    <row r="64" spans="2:18" s="1" customFormat="1" x14ac:dyDescent="0.25">
      <c r="B64" s="87" t="s">
        <v>106</v>
      </c>
      <c r="C64" s="88"/>
      <c r="D64" s="21">
        <f>D55-D62</f>
        <v>1808</v>
      </c>
    </row>
    <row r="65" spans="2:13" x14ac:dyDescent="0.25">
      <c r="M65"/>
    </row>
    <row r="66" spans="2:13" x14ac:dyDescent="0.25">
      <c r="M66"/>
    </row>
    <row r="67" spans="2:13" x14ac:dyDescent="0.25">
      <c r="B67" t="s">
        <v>118</v>
      </c>
      <c r="D67" t="s">
        <v>120</v>
      </c>
      <c r="J67" t="s">
        <v>52</v>
      </c>
      <c r="M67"/>
    </row>
    <row r="68" spans="2:13" x14ac:dyDescent="0.25">
      <c r="M68"/>
    </row>
    <row r="69" spans="2:13" x14ac:dyDescent="0.25">
      <c r="B69" t="s">
        <v>119</v>
      </c>
      <c r="D69" t="s">
        <v>121</v>
      </c>
      <c r="J69" t="s">
        <v>52</v>
      </c>
      <c r="M69"/>
    </row>
    <row r="70" spans="2:13" x14ac:dyDescent="0.25">
      <c r="M70"/>
    </row>
    <row r="71" spans="2:13" x14ac:dyDescent="0.25"/>
  </sheetData>
  <mergeCells count="34">
    <mergeCell ref="B11:B12"/>
    <mergeCell ref="C11:C12"/>
    <mergeCell ref="D11:F11"/>
    <mergeCell ref="G11:I11"/>
    <mergeCell ref="J11:L11"/>
    <mergeCell ref="B50:C50"/>
    <mergeCell ref="F50:J50"/>
    <mergeCell ref="B51:C51"/>
    <mergeCell ref="F51:J51"/>
    <mergeCell ref="B48:C48"/>
    <mergeCell ref="F48:J48"/>
    <mergeCell ref="B49:C49"/>
    <mergeCell ref="F49:J49"/>
    <mergeCell ref="B54:C54"/>
    <mergeCell ref="F54:J54"/>
    <mergeCell ref="B55:C55"/>
    <mergeCell ref="F55:J55"/>
    <mergeCell ref="B52:C52"/>
    <mergeCell ref="F52:J52"/>
    <mergeCell ref="B53:C53"/>
    <mergeCell ref="F53:J53"/>
    <mergeCell ref="B56:C56"/>
    <mergeCell ref="F56:J56"/>
    <mergeCell ref="B57:C57"/>
    <mergeCell ref="F57:J57"/>
    <mergeCell ref="B58:C58"/>
    <mergeCell ref="B64:C64"/>
    <mergeCell ref="F59:J59"/>
    <mergeCell ref="F58:J58"/>
    <mergeCell ref="B59:C59"/>
    <mergeCell ref="B60:C60"/>
    <mergeCell ref="B61:C61"/>
    <mergeCell ref="B62:C62"/>
    <mergeCell ref="B63:C63"/>
  </mergeCells>
  <conditionalFormatting sqref="M14:M44">
    <cfRule type="cellIs" dxfId="1" priority="2" operator="equal">
      <formula>0</formula>
    </cfRule>
    <cfRule type="containsErrors" dxfId="0" priority="3">
      <formula>ISERROR(M14)</formula>
    </cfRule>
  </conditionalFormatting>
  <pageMargins left="0.70866141732283472" right="0.70866141732283472" top="0.78740157480314965" bottom="0.78740157480314965" header="0.31496062992125984" footer="0.31496062992125984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Vyhodnocení hospodaření PO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Matějková Romana</cp:lastModifiedBy>
  <cp:lastPrinted>2017-11-20T12:07:22Z</cp:lastPrinted>
  <dcterms:created xsi:type="dcterms:W3CDTF">2017-02-23T12:10:09Z</dcterms:created>
  <dcterms:modified xsi:type="dcterms:W3CDTF">2019-05-29T07:56:11Z</dcterms:modified>
</cp:coreProperties>
</file>