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PO Rozpočet 2021\"/>
    </mc:Choice>
  </mc:AlternateContent>
  <xr:revisionPtr revIDLastSave="0" documentId="8_{ED1570A8-39AE-44B3-9682-0447F9A3757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ávrh změny rozpočtu " sheetId="3" r:id="rId1"/>
  </sheets>
  <externalReferences>
    <externalReference r:id="rId2"/>
    <externalReference r:id="rId3"/>
  </externalReferences>
  <definedNames>
    <definedName name="_xlnm.Print_Area" localSheetId="0">'návrh změny rozpočtu '!$A$1:$Q$79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3" l="1"/>
  <c r="N38" i="3"/>
  <c r="M38" i="3"/>
  <c r="L38" i="3"/>
  <c r="K38" i="3"/>
  <c r="O37" i="3"/>
  <c r="N37" i="3"/>
  <c r="M37" i="3"/>
  <c r="L37" i="3"/>
  <c r="K37" i="3"/>
  <c r="O36" i="3"/>
  <c r="N36" i="3"/>
  <c r="M36" i="3"/>
  <c r="L36" i="3"/>
  <c r="K36" i="3"/>
  <c r="O35" i="3"/>
  <c r="N35" i="3"/>
  <c r="M35" i="3"/>
  <c r="L35" i="3"/>
  <c r="K35" i="3"/>
  <c r="O34" i="3"/>
  <c r="N34" i="3"/>
  <c r="M34" i="3"/>
  <c r="L34" i="3"/>
  <c r="K34" i="3"/>
  <c r="O33" i="3"/>
  <c r="N33" i="3"/>
  <c r="M33" i="3"/>
  <c r="L33" i="3"/>
  <c r="K33" i="3"/>
  <c r="O32" i="3"/>
  <c r="N32" i="3"/>
  <c r="M32" i="3"/>
  <c r="L32" i="3"/>
  <c r="K32" i="3"/>
  <c r="O31" i="3"/>
  <c r="N31" i="3"/>
  <c r="M31" i="3"/>
  <c r="L31" i="3"/>
  <c r="K31" i="3"/>
  <c r="O30" i="3"/>
  <c r="N30" i="3"/>
  <c r="M30" i="3"/>
  <c r="L30" i="3"/>
  <c r="K30" i="3"/>
  <c r="O29" i="3"/>
  <c r="N29" i="3"/>
  <c r="M29" i="3"/>
  <c r="L29" i="3"/>
  <c r="K29" i="3"/>
  <c r="O28" i="3"/>
  <c r="N28" i="3"/>
  <c r="M28" i="3"/>
  <c r="L28" i="3"/>
  <c r="K28" i="3"/>
  <c r="J38" i="3"/>
  <c r="J37" i="3"/>
  <c r="J36" i="3"/>
  <c r="J35" i="3"/>
  <c r="J34" i="3"/>
  <c r="J33" i="3"/>
  <c r="J32" i="3"/>
  <c r="J31" i="3"/>
  <c r="J30" i="3"/>
  <c r="J29" i="3"/>
  <c r="J28" i="3"/>
  <c r="O23" i="3"/>
  <c r="N23" i="3"/>
  <c r="M23" i="3"/>
  <c r="L23" i="3"/>
  <c r="K23" i="3"/>
  <c r="O22" i="3"/>
  <c r="N22" i="3"/>
  <c r="M22" i="3"/>
  <c r="L22" i="3"/>
  <c r="K22" i="3"/>
  <c r="O21" i="3"/>
  <c r="N21" i="3"/>
  <c r="M21" i="3"/>
  <c r="L21" i="3"/>
  <c r="K21" i="3"/>
  <c r="O20" i="3"/>
  <c r="N20" i="3"/>
  <c r="M20" i="3"/>
  <c r="L20" i="3"/>
  <c r="K20" i="3"/>
  <c r="O19" i="3"/>
  <c r="N19" i="3"/>
  <c r="M19" i="3"/>
  <c r="L19" i="3"/>
  <c r="K19" i="3"/>
  <c r="O18" i="3"/>
  <c r="N18" i="3"/>
  <c r="M18" i="3"/>
  <c r="L18" i="3"/>
  <c r="K18" i="3"/>
  <c r="O17" i="3"/>
  <c r="N17" i="3"/>
  <c r="M17" i="3"/>
  <c r="L17" i="3"/>
  <c r="K17" i="3"/>
  <c r="O16" i="3"/>
  <c r="N16" i="3"/>
  <c r="M16" i="3"/>
  <c r="L16" i="3"/>
  <c r="K16" i="3"/>
  <c r="O15" i="3"/>
  <c r="N15" i="3"/>
  <c r="M15" i="3"/>
  <c r="L15" i="3"/>
  <c r="K15" i="3"/>
  <c r="J23" i="3"/>
  <c r="J22" i="3"/>
  <c r="J21" i="3"/>
  <c r="J20" i="3"/>
  <c r="J19" i="3"/>
  <c r="J18" i="3"/>
  <c r="J17" i="3"/>
  <c r="J16" i="3"/>
  <c r="J15" i="3"/>
  <c r="E24" i="3" l="1"/>
  <c r="E40" i="3" s="1"/>
  <c r="F24" i="3"/>
  <c r="D24" i="3"/>
  <c r="D40" i="3" s="1"/>
  <c r="D57" i="3"/>
  <c r="F54" i="3"/>
  <c r="E54" i="3"/>
  <c r="F53" i="3"/>
  <c r="E53" i="3"/>
  <c r="F52" i="3"/>
  <c r="E52" i="3"/>
  <c r="F51" i="3"/>
  <c r="E51" i="3"/>
  <c r="F50" i="3"/>
  <c r="E50" i="3"/>
  <c r="D54" i="3"/>
  <c r="D53" i="3"/>
  <c r="D52" i="3"/>
  <c r="D51" i="3"/>
  <c r="D50" i="3"/>
  <c r="F40" i="3"/>
  <c r="I38" i="3"/>
  <c r="H38" i="3"/>
  <c r="G38" i="3"/>
  <c r="F38" i="3"/>
  <c r="E38" i="3"/>
  <c r="I37" i="3"/>
  <c r="H37" i="3"/>
  <c r="G37" i="3"/>
  <c r="F37" i="3"/>
  <c r="E37" i="3"/>
  <c r="I36" i="3"/>
  <c r="H36" i="3"/>
  <c r="G36" i="3"/>
  <c r="F36" i="3"/>
  <c r="E36" i="3"/>
  <c r="I35" i="3"/>
  <c r="H35" i="3"/>
  <c r="G35" i="3"/>
  <c r="F35" i="3"/>
  <c r="E35" i="3"/>
  <c r="I34" i="3"/>
  <c r="H34" i="3"/>
  <c r="G34" i="3"/>
  <c r="F34" i="3"/>
  <c r="E34" i="3"/>
  <c r="I33" i="3"/>
  <c r="H33" i="3"/>
  <c r="G33" i="3"/>
  <c r="F33" i="3"/>
  <c r="E33" i="3"/>
  <c r="I32" i="3"/>
  <c r="H32" i="3"/>
  <c r="G32" i="3"/>
  <c r="F32" i="3"/>
  <c r="E32" i="3"/>
  <c r="I31" i="3"/>
  <c r="H31" i="3"/>
  <c r="G31" i="3"/>
  <c r="F31" i="3"/>
  <c r="E31" i="3"/>
  <c r="I30" i="3"/>
  <c r="H30" i="3"/>
  <c r="G30" i="3"/>
  <c r="F30" i="3"/>
  <c r="E30" i="3"/>
  <c r="I29" i="3"/>
  <c r="H29" i="3"/>
  <c r="G29" i="3"/>
  <c r="F29" i="3"/>
  <c r="E29" i="3"/>
  <c r="I28" i="3"/>
  <c r="H28" i="3"/>
  <c r="G28" i="3"/>
  <c r="F28" i="3"/>
  <c r="E28" i="3"/>
  <c r="D38" i="3"/>
  <c r="D37" i="3"/>
  <c r="D36" i="3"/>
  <c r="D35" i="3"/>
  <c r="D34" i="3"/>
  <c r="D33" i="3"/>
  <c r="D32" i="3"/>
  <c r="D31" i="3"/>
  <c r="D30" i="3"/>
  <c r="D29" i="3"/>
  <c r="D28" i="3"/>
  <c r="I23" i="3"/>
  <c r="H23" i="3"/>
  <c r="G23" i="3"/>
  <c r="F23" i="3"/>
  <c r="E23" i="3"/>
  <c r="H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I15" i="3"/>
  <c r="H15" i="3"/>
  <c r="G15" i="3"/>
  <c r="F15" i="3"/>
  <c r="E15" i="3"/>
  <c r="D23" i="3"/>
  <c r="D22" i="3"/>
  <c r="D21" i="3"/>
  <c r="D20" i="3"/>
  <c r="D19" i="3"/>
  <c r="D18" i="3"/>
  <c r="D17" i="3"/>
  <c r="D16" i="3"/>
  <c r="D15" i="3"/>
  <c r="G22" i="3" l="1"/>
  <c r="G24" i="3" s="1"/>
  <c r="G40" i="3" s="1"/>
  <c r="I22" i="3" l="1"/>
  <c r="L39" i="3" l="1"/>
  <c r="D39" i="3" l="1"/>
  <c r="E39" i="3" l="1"/>
  <c r="G53" i="3" l="1"/>
  <c r="N24" i="3" l="1"/>
  <c r="L24" i="3"/>
  <c r="K24" i="3"/>
  <c r="J24" i="3"/>
  <c r="H24" i="3"/>
  <c r="M24" i="3" l="1"/>
  <c r="G51" i="3" l="1"/>
  <c r="G52" i="3"/>
  <c r="G54" i="3"/>
  <c r="G50" i="3"/>
  <c r="N39" i="3" l="1"/>
  <c r="K39" i="3"/>
  <c r="K40" i="3" s="1"/>
  <c r="J39" i="3"/>
  <c r="M39" i="3" s="1"/>
  <c r="M40" i="3" s="1"/>
  <c r="F39" i="3"/>
  <c r="H39" i="3"/>
  <c r="I39" i="3" l="1"/>
  <c r="O24" i="3"/>
  <c r="I24" i="3"/>
  <c r="P32" i="3"/>
  <c r="P33" i="3"/>
  <c r="P18" i="3"/>
  <c r="P22" i="3"/>
  <c r="N40" i="3"/>
  <c r="P34" i="3"/>
  <c r="P37" i="3"/>
  <c r="P16" i="3"/>
  <c r="P20" i="3"/>
  <c r="P17" i="3"/>
  <c r="P21" i="3"/>
  <c r="P29" i="3"/>
  <c r="P28" i="3"/>
  <c r="P31" i="3"/>
  <c r="J40" i="3"/>
  <c r="P35" i="3"/>
  <c r="P38" i="3"/>
  <c r="P15" i="3"/>
  <c r="P19" i="3"/>
  <c r="P23" i="3"/>
  <c r="P30" i="3"/>
  <c r="P36" i="3"/>
  <c r="L40" i="3"/>
  <c r="H40" i="3"/>
  <c r="O39" i="3" l="1"/>
  <c r="I40" i="3"/>
  <c r="O40" i="3"/>
  <c r="O41" i="3" s="1"/>
  <c r="G39" i="3"/>
  <c r="P24" i="3"/>
  <c r="P39" i="3" l="1"/>
  <c r="I41" i="3"/>
  <c r="P40" i="3" l="1"/>
  <c r="P41" i="3"/>
</calcChain>
</file>

<file path=xl/sharedStrings.xml><?xml version="1.0" encoding="utf-8"?>
<sst xmlns="http://schemas.openxmlformats.org/spreadsheetml/2006/main" count="137" uniqueCount="108">
  <si>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</si>
  <si>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</si>
  <si>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</si>
  <si>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</si>
  <si>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</si>
  <si>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</si>
  <si>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</si>
  <si>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</si>
  <si>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</si>
  <si>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</si>
  <si>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</si>
  <si>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</si>
  <si>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</si>
  <si>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</si>
  <si>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</si>
  <si>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</si>
  <si>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</si>
  <si>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</si>
  <si>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</si>
  <si>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</si>
  <si>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</si>
  <si>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</si>
  <si>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</si>
  <si>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</si>
  <si>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</si>
  <si>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</si>
  <si>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</si>
  <si>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</si>
  <si>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</si>
  <si>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</si>
  <si>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</si>
  <si>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</si>
  <si>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</si>
  <si>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</si>
  <si>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</si>
  <si>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</si>
  <si>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</si>
  <si>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</si>
  <si>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</si>
  <si>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</si>
  <si>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</si>
  <si>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</si>
  <si>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</si>
  <si>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</si>
  <si>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</si>
  <si>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</si>
  <si>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</si>
  <si>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</si>
  <si>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</si>
  <si>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</si>
  <si>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</si>
  <si>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</si>
  <si>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</si>
  <si>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</si>
  <si>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Komentář k navrhovaným změnám rozpočtu: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</si>
  <si>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</si>
  <si>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</si>
  <si>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</si>
  <si>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</si>
  <si>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</si>
  <si>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</si>
  <si>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</si>
  <si>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</si>
  <si>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</si>
  <si>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</si>
  <si>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</si>
  <si>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</si>
  <si>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</si>
  <si>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</si>
  <si>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</si>
  <si>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</si>
  <si>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Změna rozpočtu v %</t>
  </si>
  <si>
    <t>Stavy fondů</t>
  </si>
  <si>
    <t>Rezervní fond</t>
  </si>
  <si>
    <t>Fond investic</t>
  </si>
  <si>
    <t>Stav k 1.1.</t>
  </si>
  <si>
    <t>Příděl v roce</t>
  </si>
  <si>
    <t xml:space="preserve">Čerpání v roce </t>
  </si>
  <si>
    <t>Zůstatek:</t>
  </si>
  <si>
    <t>Průměrný přepočtený stav zaměstnanců k:</t>
  </si>
  <si>
    <t>1.1.</t>
  </si>
  <si>
    <t>ke dni zpracování: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</si>
  <si>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</si>
  <si>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</si>
  <si>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</si>
  <si>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</si>
  <si>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</si>
  <si>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Případný popis změny čerpání fondů:</t>
  </si>
  <si>
    <t>Stavy peněžitých fondů</t>
  </si>
  <si>
    <t>Odvod do rozpočtu zřizovatele</t>
  </si>
  <si>
    <t>z provozu</t>
  </si>
  <si>
    <t>Změna odvodu do rozpočtu zřizovatele</t>
  </si>
  <si>
    <t>Ostatní investiční transfery</t>
  </si>
  <si>
    <t>Investiční příspěvek/dotace</t>
  </si>
  <si>
    <t>Změna investičního rozpočtu</t>
  </si>
  <si>
    <t>Investiční příspěvek zřizovatel</t>
  </si>
  <si>
    <t>Fond odměn</t>
  </si>
  <si>
    <t>FKSP</t>
  </si>
  <si>
    <t>ostatní transfery</t>
  </si>
  <si>
    <t>Návrh změny rozpočtu na rok 2021</t>
  </si>
  <si>
    <t>Schválený rozpočet na rok 2021</t>
  </si>
  <si>
    <t>Upravený rozpočet na rok 2021</t>
  </si>
  <si>
    <t>Technické služby města Chomutova, příspěvková organizace</t>
  </si>
  <si>
    <t>náměstí 1. máje 89, 43001 Chomutov</t>
  </si>
  <si>
    <t>Komentář k návrhu rozpočtu:</t>
  </si>
  <si>
    <t>1. úprava plánu rozpočtu na rok 2021 na základě zvýšení rekultivačního polatku na rok 2021 v celkové výši 326.700,- Kč</t>
  </si>
  <si>
    <t>Ing. Petra Langhammerová</t>
  </si>
  <si>
    <t>Ing. Zbyněk Koblížek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</si>
</sst>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36363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363636"/>
      <name val="Calibri"/>
      <family val="2"/>
      <charset val="238"/>
      <scheme val="minor"/>
    </font>
    <font>
      <i/>
      <sz val="11"/>
      <color rgb="FF363636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6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8" fillId="8" borderId="0" xfId="0" applyFont="1" applyFill="1" applyProtection="1"/>
    <xf numFmtId="0" fontId="1" fillId="4" borderId="32" xfId="0" applyFont="1" applyFill="1" applyBorder="1" applyAlignment="1" applyProtection="1">
      <alignment horizontal="center" vertical="center" wrapText="1"/>
    </xf>
    <xf numFmtId="0" fontId="1" fillId="14" borderId="37" xfId="0" applyFont="1" applyFill="1" applyBorder="1" applyAlignment="1" applyProtection="1">
      <alignment horizontal="center" vertical="center" wrapText="1"/>
    </xf>
    <xf numFmtId="0" fontId="1" fillId="14" borderId="21" xfId="0" applyFont="1" applyFill="1" applyBorder="1" applyAlignment="1" applyProtection="1">
      <alignment horizontal="center" vertical="center"/>
    </xf>
    <xf numFmtId="164" fontId="0" fillId="11" borderId="54" xfId="0" applyNumberFormat="1" applyFont="1" applyFill="1" applyBorder="1" applyAlignment="1" applyProtection="1">
      <alignment horizontal="right"/>
    </xf>
    <xf numFmtId="164" fontId="0" fillId="11" borderId="11" xfId="0" applyNumberFormat="1" applyFont="1" applyFill="1" applyBorder="1" applyAlignment="1" applyProtection="1">
      <alignment horizontal="right"/>
    </xf>
    <xf numFmtId="164" fontId="0" fillId="0" borderId="25" xfId="0" applyNumberFormat="1" applyFont="1" applyFill="1" applyBorder="1" applyAlignment="1" applyProtection="1">
      <alignment horizontal="right"/>
    </xf>
    <xf numFmtId="10" fontId="6" fillId="0" borderId="25" xfId="0" applyNumberFormat="1" applyFont="1" applyFill="1" applyBorder="1" applyProtection="1"/>
    <xf numFmtId="0" fontId="0" fillId="0" borderId="52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0" fontId="6" fillId="0" borderId="17" xfId="0" applyNumberFormat="1" applyFont="1" applyFill="1" applyBorder="1" applyProtection="1"/>
    <xf numFmtId="164" fontId="7" fillId="11" borderId="1" xfId="0" applyNumberFormat="1" applyFont="1" applyFill="1" applyBorder="1" applyAlignment="1" applyProtection="1">
      <alignment horizontal="right"/>
    </xf>
    <xf numFmtId="164" fontId="0" fillId="11" borderId="52" xfId="0" applyNumberFormat="1" applyFont="1" applyFill="1" applyBorder="1" applyAlignment="1" applyProtection="1">
      <alignment horizontal="right"/>
    </xf>
    <xf numFmtId="0" fontId="13" fillId="8" borderId="0" xfId="0" applyFont="1" applyFill="1" applyProtection="1"/>
    <xf numFmtId="164" fontId="7" fillId="11" borderId="52" xfId="0" applyNumberFormat="1" applyFont="1" applyFill="1" applyBorder="1" applyAlignment="1" applyProtection="1">
      <alignment horizontal="right"/>
    </xf>
    <xf numFmtId="0" fontId="0" fillId="0" borderId="13" xfId="0" applyFill="1" applyBorder="1" applyAlignment="1" applyProtection="1">
      <alignment horizontal="center"/>
    </xf>
    <xf numFmtId="164" fontId="0" fillId="11" borderId="13" xfId="0" applyNumberFormat="1" applyFont="1" applyFill="1" applyBorder="1" applyAlignment="1" applyProtection="1">
      <alignment horizontal="right"/>
    </xf>
    <xf numFmtId="164" fontId="0" fillId="11" borderId="47" xfId="0" applyNumberFormat="1" applyFont="1" applyFill="1" applyBorder="1" applyAlignment="1" applyProtection="1">
      <alignment horizontal="right"/>
    </xf>
    <xf numFmtId="164" fontId="0" fillId="0" borderId="16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62" xfId="0" applyFont="1" applyFill="1" applyBorder="1" applyProtection="1"/>
    <xf numFmtId="164" fontId="1" fillId="3" borderId="27" xfId="0" applyNumberFormat="1" applyFont="1" applyFill="1" applyBorder="1" applyAlignment="1" applyProtection="1">
      <alignment horizontal="right"/>
    </xf>
    <xf numFmtId="164" fontId="1" fillId="3" borderId="28" xfId="0" applyNumberFormat="1" applyFont="1" applyFill="1" applyBorder="1" applyAlignment="1" applyProtection="1">
      <alignment horizontal="right"/>
    </xf>
    <xf numFmtId="164" fontId="1" fillId="3" borderId="31" xfId="0" applyNumberFormat="1" applyFont="1" applyFill="1" applyBorder="1" applyAlignment="1" applyProtection="1">
      <alignment horizontal="right"/>
    </xf>
    <xf numFmtId="164" fontId="1" fillId="3" borderId="32" xfId="0" applyNumberFormat="1" applyFont="1" applyFill="1" applyBorder="1" applyAlignment="1" applyProtection="1">
      <alignment horizontal="right"/>
    </xf>
    <xf numFmtId="10" fontId="6" fillId="0" borderId="18" xfId="0" applyNumberFormat="1" applyFont="1" applyFill="1" applyBorder="1" applyProtection="1"/>
    <xf numFmtId="0" fontId="0" fillId="14" borderId="61" xfId="0" applyFill="1" applyBorder="1" applyAlignment="1" applyProtection="1">
      <alignment horizontal="center"/>
    </xf>
    <xf numFmtId="0" fontId="1" fillId="14" borderId="62" xfId="0" applyFont="1" applyFill="1" applyBorder="1" applyProtection="1"/>
    <xf numFmtId="0" fontId="13" fillId="0" borderId="37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3" fillId="0" borderId="38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6" xfId="0" applyBorder="1" applyProtection="1"/>
    <xf numFmtId="164" fontId="0" fillId="0" borderId="15" xfId="0" applyNumberFormat="1" applyFont="1" applyFill="1" applyBorder="1" applyAlignment="1" applyProtection="1">
      <alignment horizontal="right"/>
    </xf>
    <xf numFmtId="0" fontId="0" fillId="0" borderId="53" xfId="0" applyFill="1" applyBorder="1" applyProtection="1"/>
    <xf numFmtId="0" fontId="0" fillId="0" borderId="53" xfId="0" applyBorder="1" applyProtection="1"/>
    <xf numFmtId="0" fontId="8" fillId="0" borderId="53" xfId="0" applyFont="1" applyBorder="1" applyProtection="1"/>
    <xf numFmtId="0" fontId="1" fillId="8" borderId="0" xfId="0" applyFont="1" applyFill="1" applyProtection="1"/>
    <xf numFmtId="0" fontId="8" fillId="0" borderId="53" xfId="0" applyFont="1" applyBorder="1" applyAlignment="1" applyProtection="1">
      <alignment horizontal="left" indent="5"/>
    </xf>
    <xf numFmtId="164" fontId="1" fillId="5" borderId="37" xfId="0" applyNumberFormat="1" applyFont="1" applyFill="1" applyBorder="1" applyProtection="1"/>
    <xf numFmtId="164" fontId="1" fillId="5" borderId="59" xfId="0" applyNumberFormat="1" applyFont="1" applyFill="1" applyBorder="1" applyProtection="1"/>
    <xf numFmtId="164" fontId="1" fillId="5" borderId="3" xfId="0" applyNumberFormat="1" applyFont="1" applyFill="1" applyBorder="1" applyProtection="1"/>
    <xf numFmtId="10" fontId="6" fillId="0" borderId="3" xfId="0" applyNumberFormat="1" applyFont="1" applyFill="1" applyBorder="1" applyProtection="1"/>
    <xf numFmtId="0" fontId="14" fillId="8" borderId="0" xfId="0" applyFont="1" applyFill="1" applyProtection="1"/>
    <xf numFmtId="164" fontId="1" fillId="14" borderId="20" xfId="0" applyNumberFormat="1" applyFont="1" applyFill="1" applyBorder="1" applyProtection="1"/>
    <xf numFmtId="164" fontId="1" fillId="14" borderId="21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10" fontId="6" fillId="8" borderId="0" xfId="0" applyNumberFormat="1" applyFont="1" applyFill="1" applyBorder="1" applyProtection="1"/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11" xfId="0" applyNumberFormat="1" applyFont="1" applyFill="1" applyBorder="1" applyAlignment="1" applyProtection="1">
      <alignment horizontal="right"/>
      <protection locked="0"/>
    </xf>
    <xf numFmtId="164" fontId="0" fillId="10" borderId="52" xfId="0" applyNumberFormat="1" applyFont="1" applyFill="1" applyBorder="1" applyAlignment="1" applyProtection="1">
      <alignment horizontal="right"/>
      <protection locked="0"/>
    </xf>
    <xf numFmtId="164" fontId="7" fillId="5" borderId="52" xfId="0" applyNumberFormat="1" applyFont="1" applyFill="1" applyBorder="1" applyAlignment="1" applyProtection="1">
      <alignment horizontal="right"/>
      <protection locked="0"/>
    </xf>
    <xf numFmtId="164" fontId="7" fillId="0" borderId="1" xfId="0" applyNumberFormat="1" applyFont="1" applyFill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46" xfId="0" applyNumberFormat="1" applyFont="1" applyFill="1" applyBorder="1" applyAlignment="1" applyProtection="1">
      <alignment horizontal="right"/>
      <protection locked="0"/>
    </xf>
    <xf numFmtId="164" fontId="0" fillId="0" borderId="14" xfId="0" applyNumberFormat="1" applyFont="1" applyFill="1" applyBorder="1" applyAlignment="1" applyProtection="1">
      <alignment horizontal="right"/>
      <protection locked="0"/>
    </xf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164" fontId="0" fillId="0" borderId="25" xfId="0" applyNumberFormat="1" applyFont="1" applyBorder="1" applyAlignment="1" applyProtection="1">
      <alignment horizontal="right"/>
      <protection locked="0"/>
    </xf>
    <xf numFmtId="164" fontId="0" fillId="0" borderId="17" xfId="0" applyNumberFormat="1" applyFont="1" applyBorder="1" applyAlignment="1" applyProtection="1">
      <alignment horizontal="right"/>
      <protection locked="0"/>
    </xf>
    <xf numFmtId="164" fontId="0" fillId="0" borderId="18" xfId="0" applyNumberFormat="1" applyFont="1" applyBorder="1" applyAlignment="1" applyProtection="1">
      <alignment horizontal="right"/>
      <protection locked="0"/>
    </xf>
    <xf numFmtId="164" fontId="0" fillId="0" borderId="9" xfId="0" applyNumberFormat="1" applyFont="1" applyBorder="1" applyProtection="1">
      <protection locked="0"/>
    </xf>
    <xf numFmtId="164" fontId="0" fillId="0" borderId="58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57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43" xfId="0" applyNumberFormat="1" applyFont="1" applyBorder="1" applyProtection="1">
      <protection locked="0"/>
    </xf>
    <xf numFmtId="164" fontId="0" fillId="0" borderId="60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52" xfId="0" applyNumberFormat="1" applyFont="1" applyFill="1" applyBorder="1" applyProtection="1">
      <protection locked="0"/>
    </xf>
    <xf numFmtId="164" fontId="0" fillId="0" borderId="52" xfId="0" applyNumberFormat="1" applyFont="1" applyBorder="1" applyProtection="1">
      <protection locked="0"/>
    </xf>
    <xf numFmtId="0" fontId="0" fillId="0" borderId="52" xfId="0" applyFont="1" applyBorder="1" applyProtection="1">
      <protection locked="0"/>
    </xf>
    <xf numFmtId="164" fontId="0" fillId="0" borderId="13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7" xfId="0" applyNumberFormat="1" applyFont="1" applyFill="1" applyBorder="1" applyProtection="1">
      <protection locked="0"/>
    </xf>
    <xf numFmtId="164" fontId="1" fillId="0" borderId="48" xfId="0" applyNumberFormat="1" applyFont="1" applyFill="1" applyBorder="1" applyProtection="1">
      <protection locked="0"/>
    </xf>
    <xf numFmtId="164" fontId="1" fillId="0" borderId="33" xfId="0" applyNumberFormat="1" applyFont="1" applyFill="1" applyBorder="1" applyProtection="1">
      <protection locked="0"/>
    </xf>
    <xf numFmtId="164" fontId="15" fillId="14" borderId="37" xfId="0" applyNumberFormat="1" applyFont="1" applyFill="1" applyBorder="1" applyAlignment="1" applyProtection="1">
      <alignment horizontal="center" wrapText="1"/>
      <protection locked="0"/>
    </xf>
    <xf numFmtId="164" fontId="15" fillId="14" borderId="21" xfId="0" applyNumberFormat="1" applyFont="1" applyFill="1" applyBorder="1" applyAlignment="1" applyProtection="1">
      <alignment horizontal="center" wrapText="1"/>
    </xf>
    <xf numFmtId="164" fontId="15" fillId="14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Fill="1" applyBorder="1" applyProtection="1">
      <protection locked="0"/>
    </xf>
    <xf numFmtId="164" fontId="1" fillId="0" borderId="51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164" fontId="1" fillId="12" borderId="5" xfId="0" applyNumberFormat="1" applyFont="1" applyFill="1" applyBorder="1" applyProtection="1">
      <protection locked="0"/>
    </xf>
    <xf numFmtId="164" fontId="1" fillId="12" borderId="5" xfId="0" applyNumberFormat="1" applyFont="1" applyFill="1" applyBorder="1" applyProtection="1"/>
    <xf numFmtId="164" fontId="1" fillId="12" borderId="6" xfId="0" applyNumberFormat="1" applyFont="1" applyFill="1" applyBorder="1" applyProtection="1"/>
    <xf numFmtId="0" fontId="1" fillId="12" borderId="42" xfId="0" applyFont="1" applyFill="1" applyBorder="1" applyAlignment="1" applyProtection="1">
      <alignment horizontal="left"/>
    </xf>
    <xf numFmtId="0" fontId="1" fillId="12" borderId="14" xfId="0" applyFont="1" applyFill="1" applyBorder="1" applyAlignment="1" applyProtection="1">
      <alignment horizontal="left"/>
    </xf>
    <xf numFmtId="164" fontId="5" fillId="12" borderId="14" xfId="0" applyNumberFormat="1" applyFont="1" applyFill="1" applyBorder="1" applyAlignment="1" applyProtection="1">
      <alignment horizontal="left"/>
    </xf>
    <xf numFmtId="164" fontId="1" fillId="12" borderId="42" xfId="0" applyNumberFormat="1" applyFont="1" applyFill="1" applyBorder="1" applyAlignment="1" applyProtection="1">
      <alignment horizontal="left"/>
    </xf>
    <xf numFmtId="0" fontId="0" fillId="0" borderId="49" xfId="0" applyBorder="1" applyProtection="1"/>
    <xf numFmtId="0" fontId="1" fillId="5" borderId="4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164" fontId="1" fillId="14" borderId="37" xfId="0" applyNumberFormat="1" applyFont="1" applyFill="1" applyBorder="1" applyProtection="1">
      <protection locked="0"/>
    </xf>
    <xf numFmtId="0" fontId="18" fillId="0" borderId="41" xfId="0" applyFont="1" applyFill="1" applyBorder="1" applyAlignment="1" applyProtection="1">
      <alignment horizontal="center"/>
    </xf>
    <xf numFmtId="0" fontId="18" fillId="6" borderId="41" xfId="0" applyFont="1" applyFill="1" applyBorder="1" applyAlignment="1" applyProtection="1">
      <alignment horizontal="left"/>
    </xf>
    <xf numFmtId="165" fontId="18" fillId="6" borderId="41" xfId="0" applyNumberFormat="1" applyFont="1" applyFill="1" applyBorder="1" applyAlignment="1" applyProtection="1"/>
    <xf numFmtId="10" fontId="19" fillId="0" borderId="32" xfId="0" applyNumberFormat="1" applyFont="1" applyFill="1" applyBorder="1" applyProtection="1"/>
    <xf numFmtId="0" fontId="2" fillId="0" borderId="44" xfId="0" applyFont="1" applyFill="1" applyBorder="1" applyAlignment="1" applyProtection="1">
      <alignment horizontal="center"/>
    </xf>
    <xf numFmtId="0" fontId="2" fillId="0" borderId="44" xfId="0" applyFont="1" applyBorder="1" applyProtection="1"/>
    <xf numFmtId="164" fontId="5" fillId="14" borderId="37" xfId="0" applyNumberFormat="1" applyFont="1" applyFill="1" applyBorder="1" applyAlignment="1" applyProtection="1">
      <alignment horizontal="center"/>
    </xf>
    <xf numFmtId="164" fontId="5" fillId="14" borderId="20" xfId="0" applyNumberFormat="1" applyFont="1" applyFill="1" applyBorder="1" applyProtection="1"/>
    <xf numFmtId="0" fontId="2" fillId="14" borderId="20" xfId="0" applyFont="1" applyFill="1" applyBorder="1" applyProtection="1"/>
    <xf numFmtId="165" fontId="2" fillId="7" borderId="3" xfId="0" applyNumberFormat="1" applyFont="1" applyFill="1" applyBorder="1" applyProtection="1"/>
    <xf numFmtId="164" fontId="5" fillId="14" borderId="21" xfId="0" applyNumberFormat="1" applyFont="1" applyFill="1" applyBorder="1" applyProtection="1"/>
    <xf numFmtId="10" fontId="20" fillId="13" borderId="3" xfId="0" applyNumberFormat="1" applyFont="1" applyFill="1" applyBorder="1" applyProtection="1"/>
    <xf numFmtId="165" fontId="21" fillId="9" borderId="41" xfId="0" applyNumberFormat="1" applyFont="1" applyFill="1" applyBorder="1" applyAlignment="1" applyProtection="1"/>
    <xf numFmtId="165" fontId="21" fillId="9" borderId="32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0" borderId="55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left"/>
      <protection locked="0"/>
    </xf>
    <xf numFmtId="0" fontId="0" fillId="0" borderId="6" xfId="0" applyFill="1" applyBorder="1" applyProtection="1"/>
    <xf numFmtId="0" fontId="0" fillId="10" borderId="53" xfId="0" applyFill="1" applyBorder="1" applyProtection="1"/>
    <xf numFmtId="0" fontId="8" fillId="5" borderId="53" xfId="0" applyFont="1" applyFill="1" applyBorder="1" applyProtection="1"/>
    <xf numFmtId="0" fontId="8" fillId="0" borderId="53" xfId="0" applyFont="1" applyFill="1" applyBorder="1" applyAlignment="1" applyProtection="1">
      <alignment horizontal="left"/>
    </xf>
    <xf numFmtId="0" fontId="4" fillId="0" borderId="53" xfId="0" applyFont="1" applyBorder="1" applyProtection="1"/>
    <xf numFmtId="0" fontId="0" fillId="0" borderId="48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left" indent="5"/>
    </xf>
    <xf numFmtId="0" fontId="9" fillId="0" borderId="1" xfId="0" applyFont="1" applyFill="1" applyBorder="1" applyProtection="1"/>
    <xf numFmtId="0" fontId="12" fillId="8" borderId="0" xfId="0" applyFont="1" applyFill="1" applyBorder="1"/>
    <xf numFmtId="0" fontId="12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22" fillId="0" borderId="37" xfId="0" applyFont="1" applyBorder="1" applyAlignment="1" applyProtection="1">
      <alignment horizontal="center"/>
    </xf>
    <xf numFmtId="0" fontId="22" fillId="0" borderId="20" xfId="0" applyFont="1" applyBorder="1" applyAlignment="1" applyProtection="1">
      <alignment horizontal="center"/>
    </xf>
    <xf numFmtId="164" fontId="0" fillId="5" borderId="58" xfId="0" applyNumberFormat="1" applyFont="1" applyFill="1" applyBorder="1" applyProtection="1">
      <protection locked="0"/>
    </xf>
    <xf numFmtId="4" fontId="4" fillId="0" borderId="2" xfId="0" applyNumberFormat="1" applyFont="1" applyBorder="1"/>
    <xf numFmtId="164" fontId="0" fillId="13" borderId="2" xfId="0" applyNumberFormat="1" applyFont="1" applyFill="1" applyBorder="1" applyProtection="1">
      <protection locked="0"/>
    </xf>
    <xf numFmtId="164" fontId="0" fillId="13" borderId="43" xfId="0" applyNumberFormat="1" applyFont="1" applyFill="1" applyBorder="1" applyProtection="1">
      <protection locked="0"/>
    </xf>
    <xf numFmtId="0" fontId="0" fillId="0" borderId="24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39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39" xfId="0" applyFont="1" applyFill="1" applyBorder="1" applyAlignment="1" applyProtection="1">
      <alignment horizontal="left"/>
      <protection locked="0"/>
    </xf>
    <xf numFmtId="4" fontId="4" fillId="0" borderId="9" xfId="0" applyNumberFormat="1" applyFont="1" applyBorder="1"/>
    <xf numFmtId="4" fontId="0" fillId="0" borderId="58" xfId="0" applyNumberFormat="1" applyFont="1" applyBorder="1" applyProtection="1">
      <protection locked="0"/>
    </xf>
    <xf numFmtId="4" fontId="0" fillId="0" borderId="15" xfId="0" applyNumberFormat="1" applyFont="1" applyFill="1" applyBorder="1" applyAlignment="1" applyProtection="1">
      <alignment horizontal="right"/>
    </xf>
    <xf numFmtId="4" fontId="0" fillId="0" borderId="57" xfId="0" applyNumberFormat="1" applyFont="1" applyBorder="1" applyProtection="1">
      <protection locked="0"/>
    </xf>
    <xf numFmtId="4" fontId="0" fillId="0" borderId="57" xfId="0" applyNumberFormat="1" applyFont="1" applyFill="1" applyBorder="1" applyProtection="1">
      <protection locked="0"/>
    </xf>
    <xf numFmtId="4" fontId="0" fillId="0" borderId="25" xfId="0" applyNumberFormat="1" applyFont="1" applyFill="1" applyBorder="1" applyAlignment="1" applyProtection="1">
      <alignment horizontal="right"/>
    </xf>
    <xf numFmtId="4" fontId="4" fillId="0" borderId="43" xfId="0" applyNumberFormat="1" applyFont="1" applyBorder="1"/>
    <xf numFmtId="4" fontId="0" fillId="0" borderId="60" xfId="0" applyNumberFormat="1" applyFont="1" applyBorder="1" applyProtection="1">
      <protection locked="0"/>
    </xf>
    <xf numFmtId="4" fontId="0" fillId="0" borderId="16" xfId="0" applyNumberFormat="1" applyFont="1" applyFill="1" applyBorder="1" applyAlignment="1" applyProtection="1">
      <alignment horizontal="right"/>
    </xf>
    <xf numFmtId="4" fontId="1" fillId="5" borderId="37" xfId="0" applyNumberFormat="1" applyFont="1" applyFill="1" applyBorder="1" applyProtection="1"/>
    <xf numFmtId="4" fontId="0" fillId="5" borderId="58" xfId="0" applyNumberFormat="1" applyFont="1" applyFill="1" applyBorder="1" applyProtection="1">
      <protection locked="0"/>
    </xf>
    <xf numFmtId="4" fontId="1" fillId="5" borderId="59" xfId="0" applyNumberFormat="1" applyFont="1" applyFill="1" applyBorder="1" applyProtection="1"/>
    <xf numFmtId="4" fontId="1" fillId="5" borderId="3" xfId="0" applyNumberFormat="1" applyFont="1" applyFill="1" applyBorder="1" applyProtection="1"/>
    <xf numFmtId="4" fontId="21" fillId="9" borderId="41" xfId="0" applyNumberFormat="1" applyFont="1" applyFill="1" applyBorder="1" applyAlignment="1" applyProtection="1"/>
    <xf numFmtId="4" fontId="21" fillId="9" borderId="32" xfId="0" applyNumberFormat="1" applyFont="1" applyFill="1" applyBorder="1" applyAlignment="1" applyProtection="1"/>
    <xf numFmtId="4" fontId="5" fillId="14" borderId="37" xfId="0" applyNumberFormat="1" applyFont="1" applyFill="1" applyBorder="1" applyAlignment="1" applyProtection="1">
      <alignment horizontal="center"/>
    </xf>
    <xf numFmtId="4" fontId="5" fillId="14" borderId="20" xfId="0" applyNumberFormat="1" applyFont="1" applyFill="1" applyBorder="1" applyProtection="1"/>
    <xf numFmtId="4" fontId="2" fillId="14" borderId="20" xfId="0" applyNumberFormat="1" applyFont="1" applyFill="1" applyBorder="1" applyProtection="1"/>
    <xf numFmtId="4" fontId="5" fillId="14" borderId="38" xfId="0" applyNumberFormat="1" applyFont="1" applyFill="1" applyBorder="1" applyProtection="1"/>
    <xf numFmtId="4" fontId="2" fillId="7" borderId="3" xfId="0" applyNumberFormat="1" applyFont="1" applyFill="1" applyBorder="1" applyProtection="1"/>
    <xf numFmtId="165" fontId="18" fillId="6" borderId="41" xfId="0" applyNumberFormat="1" applyFont="1" applyFill="1" applyBorder="1"/>
    <xf numFmtId="0" fontId="1" fillId="0" borderId="24" xfId="0" applyFont="1" applyFill="1" applyBorder="1" applyAlignment="1"/>
    <xf numFmtId="0" fontId="0" fillId="0" borderId="0" xfId="0" applyFill="1" applyBorder="1" applyAlignment="1"/>
    <xf numFmtId="0" fontId="0" fillId="0" borderId="39" xfId="0" applyFill="1" applyBorder="1" applyAlignment="1"/>
    <xf numFmtId="0" fontId="12" fillId="0" borderId="24" xfId="2" applyFont="1" applyBorder="1" applyAlignment="1" applyProtection="1"/>
    <xf numFmtId="0" fontId="0" fillId="0" borderId="0" xfId="0" applyBorder="1" applyAlignment="1"/>
    <xf numFmtId="0" fontId="12" fillId="0" borderId="24" xfId="2" applyFont="1" applyFill="1" applyBorder="1" applyAlignment="1" applyProtection="1"/>
    <xf numFmtId="0" fontId="12" fillId="0" borderId="0" xfId="2" applyFont="1" applyFill="1" applyBorder="1" applyAlignment="1" applyProtection="1"/>
    <xf numFmtId="0" fontId="12" fillId="0" borderId="0" xfId="2" applyFont="1" applyBorder="1" applyAlignment="1" applyProtection="1"/>
    <xf numFmtId="0" fontId="12" fillId="0" borderId="0" xfId="0" applyFont="1" applyFill="1" applyBorder="1" applyAlignment="1"/>
    <xf numFmtId="0" fontId="12" fillId="0" borderId="10" xfId="2" applyFont="1" applyBorder="1" applyAlignment="1" applyProtection="1"/>
    <xf numFmtId="0" fontId="12" fillId="0" borderId="55" xfId="0" applyFont="1" applyFill="1" applyBorder="1" applyAlignment="1"/>
    <xf numFmtId="0" fontId="12" fillId="0" borderId="55" xfId="2" applyFont="1" applyBorder="1" applyAlignment="1" applyProtection="1"/>
    <xf numFmtId="0" fontId="1" fillId="12" borderId="14" xfId="0" applyFont="1" applyFill="1" applyBorder="1" applyAlignment="1">
      <alignment horizontal="left"/>
    </xf>
    <xf numFmtId="0" fontId="1" fillId="12" borderId="42" xfId="0" applyFont="1" applyFill="1" applyBorder="1" applyAlignment="1">
      <alignment horizontal="left"/>
    </xf>
    <xf numFmtId="0" fontId="1" fillId="0" borderId="24" xfId="0" applyFont="1" applyBorder="1"/>
    <xf numFmtId="166" fontId="21" fillId="9" borderId="41" xfId="0" applyNumberFormat="1" applyFont="1" applyFill="1" applyBorder="1" applyAlignment="1" applyProtection="1"/>
    <xf numFmtId="0" fontId="18" fillId="0" borderId="19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" fillId="4" borderId="30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31" xfId="0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45" xfId="0" applyFont="1" applyFill="1" applyBorder="1" applyAlignment="1" applyProtection="1">
      <alignment horizontal="center" vertical="center" wrapText="1"/>
    </xf>
    <xf numFmtId="0" fontId="1" fillId="3" borderId="59" xfId="0" applyFont="1" applyFill="1" applyBorder="1" applyAlignment="1" applyProtection="1">
      <alignment horizontal="center" vertical="center" wrapText="1"/>
    </xf>
    <xf numFmtId="164" fontId="0" fillId="0" borderId="29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wrapText="1"/>
    </xf>
    <xf numFmtId="0" fontId="1" fillId="0" borderId="26" xfId="0" applyFont="1" applyFill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164" fontId="9" fillId="5" borderId="44" xfId="0" applyNumberFormat="1" applyFont="1" applyFill="1" applyBorder="1" applyAlignment="1" applyProtection="1">
      <alignment horizontal="center"/>
    </xf>
    <xf numFmtId="164" fontId="9" fillId="5" borderId="45" xfId="0" applyNumberFormat="1" applyFont="1" applyFill="1" applyBorder="1" applyAlignment="1" applyProtection="1">
      <alignment horizontal="center"/>
    </xf>
    <xf numFmtId="164" fontId="9" fillId="5" borderId="62" xfId="0" applyNumberFormat="1" applyFont="1" applyFill="1" applyBorder="1" applyAlignment="1" applyProtection="1">
      <alignment horizontal="center"/>
    </xf>
    <xf numFmtId="164" fontId="9" fillId="5" borderId="56" xfId="0" applyNumberFormat="1" applyFont="1" applyFill="1" applyBorder="1" applyAlignment="1" applyProtection="1">
      <alignment horizontal="center"/>
    </xf>
    <xf numFmtId="0" fontId="1" fillId="0" borderId="44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164" fontId="0" fillId="0" borderId="29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16" fillId="0" borderId="56" xfId="0" applyFont="1" applyFill="1" applyBorder="1" applyAlignment="1" applyProtection="1">
      <alignment horizontal="center" vertical="center"/>
    </xf>
    <xf numFmtId="0" fontId="16" fillId="0" borderId="51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164" fontId="1" fillId="0" borderId="43" xfId="0" applyNumberFormat="1" applyFont="1" applyFill="1" applyBorder="1" applyAlignment="1" applyProtection="1">
      <alignment horizontal="left"/>
      <protection locked="0"/>
    </xf>
    <xf numFmtId="164" fontId="5" fillId="0" borderId="24" xfId="0" applyNumberFormat="1" applyFont="1" applyFill="1" applyBorder="1" applyAlignment="1" applyProtection="1">
      <alignment horizontal="left" vertical="top" wrapText="1"/>
      <protection locked="0"/>
    </xf>
    <xf numFmtId="164" fontId="5" fillId="0" borderId="0" xfId="0" applyNumberFormat="1" applyFont="1" applyFill="1" applyBorder="1" applyAlignment="1" applyProtection="1">
      <alignment horizontal="left" vertical="top" wrapText="1"/>
      <protection locked="0"/>
    </xf>
    <xf numFmtId="164" fontId="5" fillId="0" borderId="39" xfId="0" applyNumberFormat="1" applyFont="1" applyFill="1" applyBorder="1" applyAlignment="1" applyProtection="1">
      <alignment horizontal="left" vertical="top" wrapText="1"/>
      <protection locked="0"/>
    </xf>
    <xf numFmtId="164" fontId="5" fillId="0" borderId="10" xfId="0" applyNumberFormat="1" applyFont="1" applyFill="1" applyBorder="1" applyAlignment="1" applyProtection="1">
      <alignment horizontal="left" vertical="top" wrapText="1"/>
      <protection locked="0"/>
    </xf>
    <xf numFmtId="164" fontId="5" fillId="0" borderId="55" xfId="0" applyNumberFormat="1" applyFont="1" applyFill="1" applyBorder="1" applyAlignment="1" applyProtection="1">
      <alignment horizontal="left" vertical="top" wrapText="1"/>
      <protection locked="0"/>
    </xf>
    <xf numFmtId="164" fontId="5" fillId="0" borderId="12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61" xfId="0" applyFont="1" applyFill="1" applyBorder="1" applyAlignment="1" applyProtection="1">
      <alignment horizontal="left" vertical="center"/>
    </xf>
    <xf numFmtId="0" fontId="1" fillId="12" borderId="50" xfId="0" applyFont="1" applyFill="1" applyBorder="1" applyAlignment="1" applyProtection="1">
      <alignment horizontal="left" vertical="center"/>
    </xf>
    <xf numFmtId="0" fontId="1" fillId="12" borderId="62" xfId="0" applyFont="1" applyFill="1" applyBorder="1" applyAlignment="1" applyProtection="1">
      <alignment horizontal="left" vertical="center"/>
    </xf>
    <xf numFmtId="0" fontId="1" fillId="12" borderId="30" xfId="0" applyFont="1" applyFill="1" applyBorder="1" applyAlignment="1" applyProtection="1">
      <alignment horizontal="left" vertical="center"/>
    </xf>
    <xf numFmtId="0" fontId="1" fillId="12" borderId="63" xfId="0" applyFont="1" applyFill="1" applyBorder="1" applyAlignment="1" applyProtection="1">
      <alignment horizontal="left" vertical="center"/>
    </xf>
    <xf numFmtId="0" fontId="1" fillId="12" borderId="35" xfId="0" applyFont="1" applyFill="1" applyBorder="1" applyAlignment="1" applyProtection="1">
      <alignment horizontal="left" vertical="center"/>
    </xf>
    <xf numFmtId="0" fontId="1" fillId="12" borderId="23" xfId="0" applyFont="1" applyFill="1" applyBorder="1" applyAlignment="1" applyProtection="1">
      <alignment horizontal="left" vertical="center"/>
    </xf>
    <xf numFmtId="164" fontId="15" fillId="14" borderId="5" xfId="0" applyNumberFormat="1" applyFont="1" applyFill="1" applyBorder="1" applyAlignment="1" applyProtection="1">
      <alignment horizontal="center" vertical="center" wrapText="1"/>
    </xf>
    <xf numFmtId="164" fontId="15" fillId="14" borderId="6" xfId="0" applyNumberFormat="1" applyFont="1" applyFill="1" applyBorder="1" applyAlignment="1" applyProtection="1">
      <alignment horizontal="center" vertical="center" wrapText="1"/>
    </xf>
    <xf numFmtId="164" fontId="1" fillId="0" borderId="64" xfId="0" applyNumberFormat="1" applyFont="1" applyFill="1" applyBorder="1" applyAlignment="1" applyProtection="1">
      <alignment horizontal="right"/>
      <protection locked="0"/>
    </xf>
    <xf numFmtId="164" fontId="1" fillId="0" borderId="65" xfId="0" applyNumberFormat="1" applyFont="1" applyFill="1" applyBorder="1" applyAlignment="1" applyProtection="1">
      <alignment horizontal="right"/>
      <protection locked="0"/>
    </xf>
    <xf numFmtId="10" fontId="1" fillId="0" borderId="32" xfId="0" applyNumberFormat="1" applyFont="1" applyBorder="1" applyAlignment="1" applyProtection="1">
      <alignment horizontal="center" vertical="center" wrapText="1"/>
    </xf>
    <xf numFmtId="10" fontId="1" fillId="0" borderId="16" xfId="0" applyNumberFormat="1" applyFont="1" applyBorder="1" applyAlignment="1" applyProtection="1">
      <alignment horizontal="center" vertical="center" wrapText="1"/>
    </xf>
    <xf numFmtId="10" fontId="1" fillId="0" borderId="23" xfId="0" applyNumberFormat="1" applyFont="1" applyBorder="1" applyAlignment="1" applyProtection="1">
      <alignment horizontal="center" vertical="center" wrapText="1"/>
    </xf>
    <xf numFmtId="10" fontId="17" fillId="0" borderId="32" xfId="0" applyNumberFormat="1" applyFont="1" applyFill="1" applyBorder="1" applyAlignment="1" applyProtection="1">
      <alignment horizontal="center" vertical="center" wrapText="1"/>
    </xf>
    <xf numFmtId="10" fontId="17" fillId="0" borderId="16" xfId="0" applyNumberFormat="1" applyFont="1" applyFill="1" applyBorder="1" applyAlignment="1" applyProtection="1">
      <alignment horizontal="center" vertical="center" wrapText="1"/>
    </xf>
    <xf numFmtId="10" fontId="17" fillId="0" borderId="2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6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1\NR%202021%20+%20SVR%202022-23%20-%20TSm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1\NR%202021%20+%20SVR%202022-23%20-%20TSmCh%201.%20&#250;prava%20(zv&#253;&#353;en&#237;%20poplatku%20za%20odpa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  <sheetName val="SVR 2022-2023"/>
    </sheetNames>
    <sheetDataSet>
      <sheetData sheetId="0">
        <row r="15">
          <cell r="V15">
            <v>0</v>
          </cell>
          <cell r="W15">
            <v>0</v>
          </cell>
          <cell r="X15">
            <v>16230000</v>
          </cell>
          <cell r="Y15">
            <v>16230000</v>
          </cell>
          <cell r="Z15">
            <v>15050000</v>
          </cell>
          <cell r="AA15">
            <v>31280000</v>
          </cell>
        </row>
        <row r="16">
          <cell r="V16">
            <v>129943000</v>
          </cell>
          <cell r="W16">
            <v>0</v>
          </cell>
          <cell r="X16">
            <v>0</v>
          </cell>
          <cell r="Y16">
            <v>129943000</v>
          </cell>
          <cell r="Z16">
            <v>0</v>
          </cell>
          <cell r="AA16">
            <v>129943000</v>
          </cell>
        </row>
        <row r="17"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>
            <v>0</v>
          </cell>
          <cell r="W18">
            <v>1261073</v>
          </cell>
          <cell r="X18">
            <v>0</v>
          </cell>
          <cell r="Y18">
            <v>1261073</v>
          </cell>
          <cell r="Z18">
            <v>0</v>
          </cell>
          <cell r="AA18">
            <v>1261073</v>
          </cell>
        </row>
        <row r="19"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>
            <v>0</v>
          </cell>
          <cell r="W21">
            <v>0</v>
          </cell>
          <cell r="X21">
            <v>1396342</v>
          </cell>
          <cell r="Y21">
            <v>1396342</v>
          </cell>
          <cell r="Z21">
            <v>6000</v>
          </cell>
          <cell r="AA21">
            <v>1402342</v>
          </cell>
        </row>
        <row r="22"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8">
          <cell r="V28">
            <v>2722735.6968463352</v>
          </cell>
          <cell r="W28">
            <v>0</v>
          </cell>
          <cell r="X28">
            <v>383663.13315366482</v>
          </cell>
          <cell r="Y28">
            <v>3106398.83</v>
          </cell>
          <cell r="Z28">
            <v>38000</v>
          </cell>
          <cell r="AA28">
            <v>3144398.83</v>
          </cell>
        </row>
        <row r="29">
          <cell r="V29">
            <v>9918710.0195216071</v>
          </cell>
          <cell r="W29">
            <v>0</v>
          </cell>
          <cell r="X29">
            <v>1341289.980478392</v>
          </cell>
          <cell r="Y29">
            <v>11260000</v>
          </cell>
          <cell r="Z29">
            <v>2407500</v>
          </cell>
          <cell r="AA29">
            <v>13667500</v>
          </cell>
        </row>
        <row r="30">
          <cell r="V30">
            <v>9818446.0074540265</v>
          </cell>
          <cell r="W30">
            <v>0</v>
          </cell>
          <cell r="X30">
            <v>1081553.9925459742</v>
          </cell>
          <cell r="Y30">
            <v>10900000</v>
          </cell>
          <cell r="Z30">
            <v>65000</v>
          </cell>
          <cell r="AA30">
            <v>10965000</v>
          </cell>
        </row>
        <row r="31">
          <cell r="V31">
            <v>25698764.067437712</v>
          </cell>
          <cell r="W31">
            <v>0</v>
          </cell>
          <cell r="X31">
            <v>3621235.9325622888</v>
          </cell>
          <cell r="Y31">
            <v>29320000</v>
          </cell>
          <cell r="Z31">
            <v>4296180</v>
          </cell>
          <cell r="AA31">
            <v>33616180</v>
          </cell>
        </row>
        <row r="32">
          <cell r="V32">
            <v>51600269.728187494</v>
          </cell>
          <cell r="W32">
            <v>450000</v>
          </cell>
          <cell r="X32">
            <v>7334450.2694624998</v>
          </cell>
          <cell r="Y32">
            <v>59384719.997649997</v>
          </cell>
          <cell r="Z32">
            <v>2711000</v>
          </cell>
          <cell r="AA32">
            <v>62095719.997649997</v>
          </cell>
        </row>
        <row r="33">
          <cell r="V33">
            <v>50903458.083112016</v>
          </cell>
          <cell r="W33">
            <v>450000</v>
          </cell>
          <cell r="X33">
            <v>7236261.9145379765</v>
          </cell>
          <cell r="Y33">
            <v>58589719.99764999</v>
          </cell>
          <cell r="Z33">
            <v>2711000</v>
          </cell>
          <cell r="AA33">
            <v>61300719.99764999</v>
          </cell>
        </row>
        <row r="34">
          <cell r="V34">
            <v>696811.64507547684</v>
          </cell>
          <cell r="W34">
            <v>0</v>
          </cell>
          <cell r="X34">
            <v>98188.35492452317</v>
          </cell>
          <cell r="Y34">
            <v>795000</v>
          </cell>
          <cell r="Z34">
            <v>0</v>
          </cell>
          <cell r="AA34">
            <v>795000</v>
          </cell>
        </row>
        <row r="35">
          <cell r="V35">
            <v>18633996.562691126</v>
          </cell>
          <cell r="W35">
            <v>0</v>
          </cell>
          <cell r="X35">
            <v>2625733.1964675752</v>
          </cell>
          <cell r="Y35">
            <v>21259729.759158701</v>
          </cell>
          <cell r="Z35">
            <v>978838</v>
          </cell>
          <cell r="AA35">
            <v>22238567.759158701</v>
          </cell>
        </row>
        <row r="36">
          <cell r="V36">
            <v>64071.611641531264</v>
          </cell>
          <cell r="W36">
            <v>0</v>
          </cell>
          <cell r="X36">
            <v>9028.3883584687355</v>
          </cell>
          <cell r="Y36">
            <v>73100</v>
          </cell>
          <cell r="Z36">
            <v>360100</v>
          </cell>
          <cell r="AA36">
            <v>433200</v>
          </cell>
        </row>
        <row r="37">
          <cell r="V37">
            <v>5661966.6491537709</v>
          </cell>
          <cell r="W37">
            <v>0</v>
          </cell>
          <cell r="X37">
            <v>1733199.350846228</v>
          </cell>
          <cell r="Y37">
            <v>7395165.9999999991</v>
          </cell>
          <cell r="Z37">
            <v>1288200</v>
          </cell>
          <cell r="AA37">
            <v>8683366</v>
          </cell>
        </row>
        <row r="38">
          <cell r="V38">
            <v>6312763.2684331294</v>
          </cell>
          <cell r="W38">
            <v>0</v>
          </cell>
          <cell r="X38">
            <v>889537.14355371543</v>
          </cell>
          <cell r="Y38">
            <v>7202300.4119868446</v>
          </cell>
          <cell r="Z38">
            <v>1840182</v>
          </cell>
          <cell r="AA38">
            <v>9042482.4119868446</v>
          </cell>
        </row>
        <row r="50">
          <cell r="V50">
            <v>1592472.21</v>
          </cell>
          <cell r="W50">
            <v>9935398.6999999993</v>
          </cell>
          <cell r="X50">
            <v>3718967.54</v>
          </cell>
        </row>
        <row r="51">
          <cell r="V51">
            <v>98936.75</v>
          </cell>
          <cell r="W51">
            <v>100000</v>
          </cell>
          <cell r="X51">
            <v>0</v>
          </cell>
        </row>
        <row r="52">
          <cell r="V52">
            <v>1349296.99</v>
          </cell>
          <cell r="W52">
            <v>9308226</v>
          </cell>
          <cell r="X52">
            <v>3166402.54</v>
          </cell>
        </row>
        <row r="53">
          <cell r="V53">
            <v>0</v>
          </cell>
          <cell r="W53">
            <v>0</v>
          </cell>
          <cell r="X53">
            <v>0</v>
          </cell>
        </row>
        <row r="54">
          <cell r="V54">
            <v>144238.47</v>
          </cell>
          <cell r="W54">
            <v>527172.69999999995</v>
          </cell>
          <cell r="X54">
            <v>552565</v>
          </cell>
        </row>
        <row r="57">
          <cell r="V57">
            <v>179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  <sheetName val="SVR 2022-2023"/>
    </sheetNames>
    <sheetDataSet>
      <sheetData sheetId="0">
        <row r="15">
          <cell r="V15">
            <v>0</v>
          </cell>
          <cell r="W15">
            <v>0</v>
          </cell>
          <cell r="X15">
            <v>16230000</v>
          </cell>
          <cell r="Y15">
            <v>16230000</v>
          </cell>
          <cell r="Z15">
            <v>15050000</v>
          </cell>
          <cell r="AA15">
            <v>31280000</v>
          </cell>
        </row>
        <row r="16">
          <cell r="V16">
            <v>130269700</v>
          </cell>
          <cell r="W16">
            <v>0</v>
          </cell>
          <cell r="X16">
            <v>0</v>
          </cell>
          <cell r="Y16">
            <v>130269700</v>
          </cell>
          <cell r="Z16">
            <v>0</v>
          </cell>
          <cell r="AA16">
            <v>130269700</v>
          </cell>
        </row>
        <row r="17"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>
            <v>0</v>
          </cell>
          <cell r="W18">
            <v>1261073</v>
          </cell>
          <cell r="X18">
            <v>0</v>
          </cell>
          <cell r="Y18">
            <v>1261073</v>
          </cell>
          <cell r="Z18">
            <v>0</v>
          </cell>
          <cell r="AA18">
            <v>1261073</v>
          </cell>
        </row>
        <row r="19"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>
            <v>0</v>
          </cell>
          <cell r="W21">
            <v>0</v>
          </cell>
          <cell r="X21">
            <v>1396342</v>
          </cell>
          <cell r="Y21">
            <v>1396342</v>
          </cell>
          <cell r="Z21">
            <v>6000</v>
          </cell>
          <cell r="AA21">
            <v>1402342</v>
          </cell>
        </row>
        <row r="22">
          <cell r="V22">
            <v>0</v>
          </cell>
          <cell r="W22">
            <v>0</v>
          </cell>
          <cell r="X22">
            <v>625000</v>
          </cell>
          <cell r="Y22">
            <v>625000</v>
          </cell>
          <cell r="Z22">
            <v>0</v>
          </cell>
          <cell r="AA22">
            <v>625000</v>
          </cell>
        </row>
        <row r="23"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8">
          <cell r="V28">
            <v>2722735.6968463352</v>
          </cell>
          <cell r="W28">
            <v>0</v>
          </cell>
          <cell r="X28">
            <v>383663.13315366482</v>
          </cell>
          <cell r="Y28">
            <v>3106398.83</v>
          </cell>
          <cell r="Z28">
            <v>38000</v>
          </cell>
          <cell r="AA28">
            <v>3144398.83</v>
          </cell>
        </row>
        <row r="29">
          <cell r="V29">
            <v>9918710.0195216071</v>
          </cell>
          <cell r="W29">
            <v>0</v>
          </cell>
          <cell r="X29">
            <v>1341289.980478392</v>
          </cell>
          <cell r="Y29">
            <v>11260000</v>
          </cell>
          <cell r="Z29">
            <v>2407500</v>
          </cell>
          <cell r="AA29">
            <v>13667500</v>
          </cell>
        </row>
        <row r="30">
          <cell r="V30">
            <v>9818446.0074540265</v>
          </cell>
          <cell r="W30">
            <v>0</v>
          </cell>
          <cell r="X30">
            <v>1081553.9925459742</v>
          </cell>
          <cell r="Y30">
            <v>10900000</v>
          </cell>
          <cell r="Z30">
            <v>65000</v>
          </cell>
          <cell r="AA30">
            <v>10965000</v>
          </cell>
        </row>
        <row r="31">
          <cell r="V31">
            <v>26025464.067437712</v>
          </cell>
          <cell r="W31">
            <v>0</v>
          </cell>
          <cell r="X31">
            <v>3621235.9325622888</v>
          </cell>
          <cell r="Y31">
            <v>29646700</v>
          </cell>
          <cell r="Z31">
            <v>4296180</v>
          </cell>
          <cell r="AA31">
            <v>33942880</v>
          </cell>
        </row>
        <row r="32">
          <cell r="V32">
            <v>51600269.728187494</v>
          </cell>
          <cell r="W32">
            <v>450000</v>
          </cell>
          <cell r="X32">
            <v>7334450.2694624998</v>
          </cell>
          <cell r="Y32">
            <v>59384719.997649997</v>
          </cell>
          <cell r="Z32">
            <v>2711000</v>
          </cell>
          <cell r="AA32">
            <v>62095719.997649997</v>
          </cell>
        </row>
        <row r="33">
          <cell r="V33">
            <v>50903458.083112016</v>
          </cell>
          <cell r="W33">
            <v>450000</v>
          </cell>
          <cell r="X33">
            <v>7236261.9145379765</v>
          </cell>
          <cell r="Y33">
            <v>58589719.99764999</v>
          </cell>
          <cell r="Z33">
            <v>2711000</v>
          </cell>
          <cell r="AA33">
            <v>61300719.99764999</v>
          </cell>
        </row>
        <row r="34">
          <cell r="V34">
            <v>696811.64507547684</v>
          </cell>
          <cell r="W34">
            <v>0</v>
          </cell>
          <cell r="X34">
            <v>98188.35492452317</v>
          </cell>
          <cell r="Y34">
            <v>795000</v>
          </cell>
          <cell r="Z34">
            <v>0</v>
          </cell>
          <cell r="AA34">
            <v>795000</v>
          </cell>
        </row>
        <row r="35">
          <cell r="V35">
            <v>18633996.562691126</v>
          </cell>
          <cell r="W35">
            <v>0</v>
          </cell>
          <cell r="X35">
            <v>2625733.1964675752</v>
          </cell>
          <cell r="Y35">
            <v>21259729.759158701</v>
          </cell>
          <cell r="Z35">
            <v>978838</v>
          </cell>
          <cell r="AA35">
            <v>22238567.759158701</v>
          </cell>
        </row>
        <row r="36">
          <cell r="V36">
            <v>64071.611641531264</v>
          </cell>
          <cell r="W36">
            <v>0</v>
          </cell>
          <cell r="X36">
            <v>9028.3883584687355</v>
          </cell>
          <cell r="Y36">
            <v>73100</v>
          </cell>
          <cell r="Z36">
            <v>360100</v>
          </cell>
          <cell r="AA36">
            <v>433200</v>
          </cell>
        </row>
        <row r="37">
          <cell r="V37">
            <v>5661966.6491537709</v>
          </cell>
          <cell r="W37">
            <v>0</v>
          </cell>
          <cell r="X37">
            <v>1733199.350846228</v>
          </cell>
          <cell r="Y37">
            <v>7395165.9999999991</v>
          </cell>
          <cell r="Z37">
            <v>1288200</v>
          </cell>
          <cell r="AA37">
            <v>8683366</v>
          </cell>
        </row>
        <row r="38">
          <cell r="V38">
            <v>6312763.2684331294</v>
          </cell>
          <cell r="W38">
            <v>0</v>
          </cell>
          <cell r="X38">
            <v>889537.14355371543</v>
          </cell>
          <cell r="Y38">
            <v>7202300.4119868446</v>
          </cell>
          <cell r="Z38">
            <v>1840182</v>
          </cell>
          <cell r="AA38">
            <v>9042482.4119868446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261"/>
  <sheetViews>
    <sheetView showGridLines="0" tabSelected="1" zoomScale="75" zoomScaleNormal="75" zoomScaleSheetLayoutView="80" workbookViewId="0">
      <selection activeCell="C75" sqref="C7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8.7109375" customWidth="1"/>
    <col min="5" max="5" width="17.85546875" bestFit="1" customWidth="1"/>
    <col min="6" max="6" width="18.7109375" customWidth="1"/>
    <col min="7" max="7" width="21.28515625" bestFit="1" customWidth="1"/>
    <col min="8" max="8" width="16.85546875" customWidth="1"/>
    <col min="9" max="9" width="15.7109375" customWidth="1"/>
    <col min="10" max="10" width="16.140625" bestFit="1" customWidth="1"/>
    <col min="11" max="11" width="15" customWidth="1"/>
    <col min="12" max="12" width="15.7109375" customWidth="1"/>
    <col min="13" max="13" width="15.42578125" style="1" customWidth="1"/>
    <col min="14" max="14" width="16.28515625" customWidth="1"/>
    <col min="15" max="15" width="16.7109375" customWidth="1"/>
    <col min="16" max="16" width="15" customWidth="1"/>
    <col min="17" max="17" width="6.140625" customWidth="1"/>
    <col min="18" max="19" width="9.140625" hidden="1" customWidth="1"/>
    <col min="20" max="22" width="0" hidden="1" customWidth="1"/>
    <col min="23" max="16384" width="9.140625" hidden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3"/>
      <c r="S1" s="3"/>
    </row>
    <row r="2" spans="1:19" ht="21" x14ac:dyDescent="0.35">
      <c r="A2" s="4"/>
      <c r="B2" s="6" t="s">
        <v>101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3"/>
      <c r="S3" s="3"/>
    </row>
    <row r="4" spans="1:19" ht="21" x14ac:dyDescent="0.35">
      <c r="A4" s="4"/>
      <c r="B4" s="4" t="s">
        <v>43</v>
      </c>
      <c r="C4" s="4"/>
      <c r="D4" s="247" t="s">
        <v>102</v>
      </c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4"/>
      <c r="R4" s="3"/>
      <c r="S4" s="3"/>
    </row>
    <row r="5" spans="1:19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3"/>
      <c r="S5" s="3"/>
    </row>
    <row r="6" spans="1:19" x14ac:dyDescent="0.25">
      <c r="A6" s="4"/>
      <c r="B6" s="4" t="s">
        <v>44</v>
      </c>
      <c r="C6" s="4"/>
      <c r="D6" s="94">
        <v>79065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3"/>
      <c r="S6" s="3"/>
    </row>
    <row r="7" spans="1:19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3"/>
      <c r="S7" s="3"/>
    </row>
    <row r="8" spans="1:19" x14ac:dyDescent="0.25">
      <c r="A8" s="4"/>
      <c r="B8" s="4" t="s">
        <v>45</v>
      </c>
      <c r="C8" s="4"/>
      <c r="D8" s="248" t="s">
        <v>103</v>
      </c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4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3"/>
      <c r="S9" s="3"/>
    </row>
    <row r="10" spans="1:19" ht="29.25" customHeight="1" thickBot="1" x14ac:dyDescent="0.3">
      <c r="A10" s="4"/>
      <c r="B10" s="236" t="s">
        <v>37</v>
      </c>
      <c r="C10" s="207" t="s">
        <v>38</v>
      </c>
      <c r="D10" s="201" t="s">
        <v>100</v>
      </c>
      <c r="E10" s="202"/>
      <c r="F10" s="202"/>
      <c r="G10" s="202"/>
      <c r="H10" s="202"/>
      <c r="I10" s="203"/>
      <c r="J10" s="201" t="s">
        <v>99</v>
      </c>
      <c r="K10" s="202"/>
      <c r="L10" s="202"/>
      <c r="M10" s="202"/>
      <c r="N10" s="202"/>
      <c r="O10" s="203"/>
      <c r="P10" s="260" t="s">
        <v>71</v>
      </c>
      <c r="Q10" s="4"/>
    </row>
    <row r="11" spans="1:19" ht="30.75" thickBot="1" x14ac:dyDescent="0.3">
      <c r="A11" s="4"/>
      <c r="B11" s="237"/>
      <c r="C11" s="208"/>
      <c r="D11" s="204" t="s">
        <v>39</v>
      </c>
      <c r="E11" s="205"/>
      <c r="F11" s="205"/>
      <c r="G11" s="206"/>
      <c r="H11" s="8" t="s">
        <v>40</v>
      </c>
      <c r="I11" s="8" t="s">
        <v>62</v>
      </c>
      <c r="J11" s="204" t="s">
        <v>39</v>
      </c>
      <c r="K11" s="205"/>
      <c r="L11" s="205"/>
      <c r="M11" s="206"/>
      <c r="N11" s="8" t="s">
        <v>40</v>
      </c>
      <c r="O11" s="8" t="s">
        <v>62</v>
      </c>
      <c r="P11" s="261"/>
      <c r="Q11" s="4"/>
    </row>
    <row r="12" spans="1:19" ht="15.75" thickBot="1" x14ac:dyDescent="0.3">
      <c r="A12" s="4"/>
      <c r="B12" s="237"/>
      <c r="C12" s="209"/>
      <c r="D12" s="213" t="s">
        <v>63</v>
      </c>
      <c r="E12" s="214"/>
      <c r="F12" s="214"/>
      <c r="G12" s="214"/>
      <c r="H12" s="214"/>
      <c r="I12" s="215"/>
      <c r="J12" s="213" t="s">
        <v>63</v>
      </c>
      <c r="K12" s="214"/>
      <c r="L12" s="214"/>
      <c r="M12" s="214"/>
      <c r="N12" s="214"/>
      <c r="O12" s="215"/>
      <c r="P12" s="261"/>
      <c r="Q12" s="4"/>
    </row>
    <row r="13" spans="1:19" ht="15.75" thickBot="1" x14ac:dyDescent="0.3">
      <c r="A13" s="4"/>
      <c r="B13" s="238"/>
      <c r="C13" s="210"/>
      <c r="D13" s="211" t="s">
        <v>58</v>
      </c>
      <c r="E13" s="212"/>
      <c r="F13" s="212"/>
      <c r="G13" s="216" t="s">
        <v>64</v>
      </c>
      <c r="H13" s="218" t="s">
        <v>67</v>
      </c>
      <c r="I13" s="222" t="s">
        <v>63</v>
      </c>
      <c r="J13" s="211" t="s">
        <v>58</v>
      </c>
      <c r="K13" s="212"/>
      <c r="L13" s="212"/>
      <c r="M13" s="216" t="s">
        <v>64</v>
      </c>
      <c r="N13" s="218" t="s">
        <v>67</v>
      </c>
      <c r="O13" s="222" t="s">
        <v>63</v>
      </c>
      <c r="P13" s="261"/>
      <c r="Q13" s="4"/>
    </row>
    <row r="14" spans="1:19" ht="15.75" thickBot="1" x14ac:dyDescent="0.3">
      <c r="A14" s="4"/>
      <c r="B14" s="9"/>
      <c r="C14" s="10"/>
      <c r="D14" s="152" t="s">
        <v>59</v>
      </c>
      <c r="E14" s="153" t="s">
        <v>98</v>
      </c>
      <c r="F14" s="153" t="s">
        <v>60</v>
      </c>
      <c r="G14" s="217"/>
      <c r="H14" s="219"/>
      <c r="I14" s="223"/>
      <c r="J14" s="152" t="s">
        <v>59</v>
      </c>
      <c r="K14" s="153" t="s">
        <v>98</v>
      </c>
      <c r="L14" s="153" t="s">
        <v>60</v>
      </c>
      <c r="M14" s="217"/>
      <c r="N14" s="219"/>
      <c r="O14" s="223"/>
      <c r="P14" s="262"/>
      <c r="Q14" s="4"/>
    </row>
    <row r="15" spans="1:19" x14ac:dyDescent="0.25">
      <c r="A15" s="4"/>
      <c r="B15" s="38" t="s">
        <v>0</v>
      </c>
      <c r="C15" s="141" t="s">
        <v>52</v>
      </c>
      <c r="D15" s="11">
        <f>+'[1]NR 2021'!V15</f>
        <v>0</v>
      </c>
      <c r="E15" s="12">
        <f>+'[1]NR 2021'!W15</f>
        <v>0</v>
      </c>
      <c r="F15" s="63">
        <f>+'[1]NR 2021'!X15</f>
        <v>16230000</v>
      </c>
      <c r="G15" s="70">
        <f>+'[1]NR 2021'!Y15</f>
        <v>16230000</v>
      </c>
      <c r="H15" s="73">
        <f>+'[1]NR 2021'!Z15</f>
        <v>15050000</v>
      </c>
      <c r="I15" s="13">
        <f>+'[1]NR 2021'!AA15</f>
        <v>31280000</v>
      </c>
      <c r="J15" s="11">
        <f>+'[2]NR 2021'!V15</f>
        <v>0</v>
      </c>
      <c r="K15" s="12">
        <f>+'[2]NR 2021'!W15</f>
        <v>0</v>
      </c>
      <c r="L15" s="63">
        <f>+'[2]NR 2021'!X15</f>
        <v>16230000</v>
      </c>
      <c r="M15" s="70">
        <f>+'[2]NR 2021'!Y15</f>
        <v>16230000</v>
      </c>
      <c r="N15" s="73">
        <f>+'[2]NR 2021'!Z15</f>
        <v>15050000</v>
      </c>
      <c r="O15" s="13">
        <f>+'[2]NR 2021'!AA15</f>
        <v>31280000</v>
      </c>
      <c r="P15" s="14">
        <f>(O15-I15)/I15</f>
        <v>0</v>
      </c>
      <c r="Q15" s="4"/>
    </row>
    <row r="16" spans="1:19" x14ac:dyDescent="0.25">
      <c r="A16" s="4"/>
      <c r="B16" s="15" t="s">
        <v>1</v>
      </c>
      <c r="C16" s="142" t="s">
        <v>61</v>
      </c>
      <c r="D16" s="64">
        <f>+'[1]NR 2021'!V16</f>
        <v>129943000</v>
      </c>
      <c r="E16" s="16">
        <f>+'[1]NR 2021'!W16</f>
        <v>0</v>
      </c>
      <c r="F16" s="16">
        <f>+'[1]NR 2021'!X16</f>
        <v>0</v>
      </c>
      <c r="G16" s="71">
        <f>+'[1]NR 2021'!Y16</f>
        <v>129943000</v>
      </c>
      <c r="H16" s="74">
        <f>+'[1]NR 2021'!Z16</f>
        <v>0</v>
      </c>
      <c r="I16" s="13">
        <f>+'[1]NR 2021'!AA16</f>
        <v>129943000</v>
      </c>
      <c r="J16" s="64">
        <f>+'[2]NR 2021'!V16</f>
        <v>130269700</v>
      </c>
      <c r="K16" s="16">
        <f>+'[2]NR 2021'!W16</f>
        <v>0</v>
      </c>
      <c r="L16" s="16">
        <f>+'[2]NR 2021'!X16</f>
        <v>0</v>
      </c>
      <c r="M16" s="71">
        <f>+'[2]NR 2021'!Y16</f>
        <v>130269700</v>
      </c>
      <c r="N16" s="74">
        <f>+'[2]NR 2021'!Z16</f>
        <v>0</v>
      </c>
      <c r="O16" s="13">
        <f>+'[2]NR 2021'!AA16</f>
        <v>130269700</v>
      </c>
      <c r="P16" s="17">
        <f t="shared" ref="P16:P40" si="0">(O16-I16)/I16</f>
        <v>2.5141792939981375E-3</v>
      </c>
      <c r="Q16" s="4"/>
    </row>
    <row r="17" spans="1:17" x14ac:dyDescent="0.25">
      <c r="A17" s="4"/>
      <c r="B17" s="15" t="s">
        <v>3</v>
      </c>
      <c r="C17" s="143" t="s">
        <v>84</v>
      </c>
      <c r="D17" s="65">
        <f>+'[1]NR 2021'!V17</f>
        <v>0</v>
      </c>
      <c r="E17" s="18">
        <f>+'[1]NR 2021'!W17</f>
        <v>0</v>
      </c>
      <c r="F17" s="18">
        <f>+'[1]NR 2021'!X17</f>
        <v>0</v>
      </c>
      <c r="G17" s="71">
        <f>+'[1]NR 2021'!Y17</f>
        <v>0</v>
      </c>
      <c r="H17" s="75">
        <f>+'[1]NR 2021'!Z17</f>
        <v>0</v>
      </c>
      <c r="I17" s="13">
        <f>+'[1]NR 2021'!AA17</f>
        <v>0</v>
      </c>
      <c r="J17" s="65">
        <f>+'[2]NR 2021'!V17</f>
        <v>0</v>
      </c>
      <c r="K17" s="18">
        <f>+'[2]NR 2021'!W17</f>
        <v>0</v>
      </c>
      <c r="L17" s="18">
        <f>+'[2]NR 2021'!X17</f>
        <v>0</v>
      </c>
      <c r="M17" s="71">
        <f>+'[2]NR 2021'!Y17</f>
        <v>0</v>
      </c>
      <c r="N17" s="75">
        <f>+'[2]NR 2021'!Z17</f>
        <v>0</v>
      </c>
      <c r="O17" s="13">
        <f>+'[2]NR 2021'!AA17</f>
        <v>0</v>
      </c>
      <c r="P17" s="17" t="e">
        <f t="shared" si="0"/>
        <v>#DIV/0!</v>
      </c>
      <c r="Q17" s="4"/>
    </row>
    <row r="18" spans="1:17" x14ac:dyDescent="0.25">
      <c r="A18" s="4"/>
      <c r="B18" s="15" t="s">
        <v>5</v>
      </c>
      <c r="C18" s="144" t="s">
        <v>53</v>
      </c>
      <c r="D18" s="19">
        <f>+'[1]NR 2021'!V18</f>
        <v>0</v>
      </c>
      <c r="E18" s="66">
        <f>+'[1]NR 2021'!W18</f>
        <v>1261073</v>
      </c>
      <c r="F18" s="18">
        <f>+'[1]NR 2021'!X18</f>
        <v>0</v>
      </c>
      <c r="G18" s="71">
        <f>+'[1]NR 2021'!Y18</f>
        <v>1261073</v>
      </c>
      <c r="H18" s="73">
        <f>+'[1]NR 2021'!Z18</f>
        <v>0</v>
      </c>
      <c r="I18" s="13">
        <f>+'[1]NR 2021'!AA18</f>
        <v>1261073</v>
      </c>
      <c r="J18" s="19">
        <f>+'[2]NR 2021'!V18</f>
        <v>0</v>
      </c>
      <c r="K18" s="66">
        <f>+'[2]NR 2021'!W18</f>
        <v>1261073</v>
      </c>
      <c r="L18" s="18">
        <f>+'[2]NR 2021'!X18</f>
        <v>0</v>
      </c>
      <c r="M18" s="71">
        <f>+'[2]NR 2021'!Y18</f>
        <v>1261073</v>
      </c>
      <c r="N18" s="73">
        <f>+'[2]NR 2021'!Z18</f>
        <v>0</v>
      </c>
      <c r="O18" s="13">
        <f>+'[2]NR 2021'!AA18</f>
        <v>1261073</v>
      </c>
      <c r="P18" s="17">
        <f t="shared" si="0"/>
        <v>0</v>
      </c>
      <c r="Q18" s="20"/>
    </row>
    <row r="19" spans="1:17" x14ac:dyDescent="0.25">
      <c r="A19" s="4"/>
      <c r="B19" s="15" t="s">
        <v>7</v>
      </c>
      <c r="C19" s="43" t="s">
        <v>46</v>
      </c>
      <c r="D19" s="21">
        <f>+'[1]NR 2021'!V19</f>
        <v>0</v>
      </c>
      <c r="E19" s="18">
        <f>+'[1]NR 2021'!W19</f>
        <v>0</v>
      </c>
      <c r="F19" s="67">
        <f>+'[1]NR 2021'!X19</f>
        <v>0</v>
      </c>
      <c r="G19" s="71">
        <f>+'[1]NR 2021'!Y19</f>
        <v>0</v>
      </c>
      <c r="H19" s="76">
        <f>+'[1]NR 2021'!Z19</f>
        <v>0</v>
      </c>
      <c r="I19" s="13">
        <f>+'[1]NR 2021'!AA19</f>
        <v>0</v>
      </c>
      <c r="J19" s="21">
        <f>+'[2]NR 2021'!V19</f>
        <v>0</v>
      </c>
      <c r="K19" s="18">
        <f>+'[2]NR 2021'!W19</f>
        <v>0</v>
      </c>
      <c r="L19" s="67">
        <f>+'[2]NR 2021'!X19</f>
        <v>0</v>
      </c>
      <c r="M19" s="71">
        <f>+'[2]NR 2021'!Y19</f>
        <v>0</v>
      </c>
      <c r="N19" s="76">
        <f>+'[2]NR 2021'!Z19</f>
        <v>0</v>
      </c>
      <c r="O19" s="13">
        <f>+'[2]NR 2021'!AA19</f>
        <v>0</v>
      </c>
      <c r="P19" s="17" t="e">
        <f t="shared" si="0"/>
        <v>#DIV/0!</v>
      </c>
      <c r="Q19" s="4"/>
    </row>
    <row r="20" spans="1:17" x14ac:dyDescent="0.25">
      <c r="A20" s="4"/>
      <c r="B20" s="15" t="s">
        <v>9</v>
      </c>
      <c r="C20" s="145" t="s">
        <v>47</v>
      </c>
      <c r="D20" s="19">
        <f>+'[1]NR 2021'!V20</f>
        <v>0</v>
      </c>
      <c r="E20" s="16">
        <f>+'[1]NR 2021'!W20</f>
        <v>0</v>
      </c>
      <c r="F20" s="68">
        <f>+'[1]NR 2021'!X20</f>
        <v>0</v>
      </c>
      <c r="G20" s="71">
        <f>+'[1]NR 2021'!Y20</f>
        <v>0</v>
      </c>
      <c r="H20" s="76">
        <f>+'[1]NR 2021'!Z20</f>
        <v>0</v>
      </c>
      <c r="I20" s="13">
        <f>+'[1]NR 2021'!AA20</f>
        <v>0</v>
      </c>
      <c r="J20" s="19">
        <f>+'[2]NR 2021'!V20</f>
        <v>0</v>
      </c>
      <c r="K20" s="16">
        <f>+'[2]NR 2021'!W20</f>
        <v>0</v>
      </c>
      <c r="L20" s="68">
        <f>+'[2]NR 2021'!X20</f>
        <v>0</v>
      </c>
      <c r="M20" s="71">
        <f>+'[2]NR 2021'!Y20</f>
        <v>0</v>
      </c>
      <c r="N20" s="76">
        <f>+'[2]NR 2021'!Z20</f>
        <v>0</v>
      </c>
      <c r="O20" s="13">
        <f>+'[2]NR 2021'!AA20</f>
        <v>0</v>
      </c>
      <c r="P20" s="17" t="e">
        <f t="shared" si="0"/>
        <v>#DIV/0!</v>
      </c>
      <c r="Q20" s="4"/>
    </row>
    <row r="21" spans="1:17" x14ac:dyDescent="0.25">
      <c r="A21" s="4"/>
      <c r="B21" s="15" t="s">
        <v>11</v>
      </c>
      <c r="C21" s="42" t="s">
        <v>2</v>
      </c>
      <c r="D21" s="19">
        <f>+'[1]NR 2021'!V21</f>
        <v>0</v>
      </c>
      <c r="E21" s="16">
        <f>+'[1]NR 2021'!W21</f>
        <v>0</v>
      </c>
      <c r="F21" s="68">
        <f>+'[1]NR 2021'!X21</f>
        <v>1396342</v>
      </c>
      <c r="G21" s="71">
        <f>+'[1]NR 2021'!Y21</f>
        <v>1396342</v>
      </c>
      <c r="H21" s="77">
        <f>+'[1]NR 2021'!Z21</f>
        <v>6000</v>
      </c>
      <c r="I21" s="13">
        <f>+'[1]NR 2021'!AA21</f>
        <v>1402342</v>
      </c>
      <c r="J21" s="19">
        <f>+'[2]NR 2021'!V21</f>
        <v>0</v>
      </c>
      <c r="K21" s="16">
        <f>+'[2]NR 2021'!W21</f>
        <v>0</v>
      </c>
      <c r="L21" s="68">
        <f>+'[2]NR 2021'!X21</f>
        <v>1396342</v>
      </c>
      <c r="M21" s="71">
        <f>+'[2]NR 2021'!Y21</f>
        <v>1396342</v>
      </c>
      <c r="N21" s="77">
        <f>+'[2]NR 2021'!Z21</f>
        <v>6000</v>
      </c>
      <c r="O21" s="13">
        <f>+'[2]NR 2021'!AA21</f>
        <v>1402342</v>
      </c>
      <c r="P21" s="17">
        <f t="shared" si="0"/>
        <v>0</v>
      </c>
      <c r="Q21" s="4"/>
    </row>
    <row r="22" spans="1:17" x14ac:dyDescent="0.25">
      <c r="A22" s="4"/>
      <c r="B22" s="15" t="s">
        <v>13</v>
      </c>
      <c r="C22" s="42" t="s">
        <v>4</v>
      </c>
      <c r="D22" s="19">
        <f>+'[1]NR 2021'!V22</f>
        <v>0</v>
      </c>
      <c r="E22" s="16">
        <f>+'[1]NR 2021'!W22</f>
        <v>0</v>
      </c>
      <c r="F22" s="68">
        <f>+'[1]NR 2021'!X22</f>
        <v>0</v>
      </c>
      <c r="G22" s="71">
        <f>+'[1]NR 2021'!Y22</f>
        <v>0</v>
      </c>
      <c r="H22" s="77">
        <f>+'[1]NR 2021'!Z22</f>
        <v>0</v>
      </c>
      <c r="I22" s="13">
        <f>+'[1]NR 2021'!AA22</f>
        <v>0</v>
      </c>
      <c r="J22" s="19">
        <f>+'[2]NR 2021'!V22</f>
        <v>0</v>
      </c>
      <c r="K22" s="16">
        <f>+'[2]NR 2021'!W22</f>
        <v>0</v>
      </c>
      <c r="L22" s="68">
        <f>+'[2]NR 2021'!X22</f>
        <v>625000</v>
      </c>
      <c r="M22" s="71">
        <f>+'[2]NR 2021'!Y22</f>
        <v>625000</v>
      </c>
      <c r="N22" s="77">
        <f>+'[2]NR 2021'!Z22</f>
        <v>0</v>
      </c>
      <c r="O22" s="13">
        <f>+'[2]NR 2021'!AA22</f>
        <v>625000</v>
      </c>
      <c r="P22" s="17" t="e">
        <f t="shared" si="0"/>
        <v>#DIV/0!</v>
      </c>
      <c r="Q22" s="4"/>
    </row>
    <row r="23" spans="1:17" ht="15.75" thickBot="1" x14ac:dyDescent="0.3">
      <c r="A23" s="4"/>
      <c r="B23" s="146" t="s">
        <v>15</v>
      </c>
      <c r="C23" s="147" t="s">
        <v>6</v>
      </c>
      <c r="D23" s="23">
        <f>+'[1]NR 2021'!V23</f>
        <v>0</v>
      </c>
      <c r="E23" s="24">
        <f>+'[1]NR 2021'!W23</f>
        <v>0</v>
      </c>
      <c r="F23" s="69">
        <f>+'[1]NR 2021'!X23</f>
        <v>0</v>
      </c>
      <c r="G23" s="72">
        <f>+'[1]NR 2021'!Y23</f>
        <v>0</v>
      </c>
      <c r="H23" s="78">
        <f>+'[1]NR 2021'!Z23</f>
        <v>0</v>
      </c>
      <c r="I23" s="25">
        <f>+'[1]NR 2021'!AA23</f>
        <v>0</v>
      </c>
      <c r="J23" s="23">
        <f>+'[2]NR 2021'!V23</f>
        <v>0</v>
      </c>
      <c r="K23" s="24">
        <f>+'[2]NR 2021'!W23</f>
        <v>0</v>
      </c>
      <c r="L23" s="69">
        <f>+'[2]NR 2021'!X23</f>
        <v>0</v>
      </c>
      <c r="M23" s="72">
        <f>+'[2]NR 2021'!Y23</f>
        <v>0</v>
      </c>
      <c r="N23" s="78">
        <f>+'[2]NR 2021'!Z23</f>
        <v>0</v>
      </c>
      <c r="O23" s="25">
        <f>+'[2]NR 2021'!AA23</f>
        <v>0</v>
      </c>
      <c r="P23" s="17" t="e">
        <f t="shared" si="0"/>
        <v>#DIV/0!</v>
      </c>
      <c r="Q23" s="4"/>
    </row>
    <row r="24" spans="1:17" ht="15.75" thickBot="1" x14ac:dyDescent="0.3">
      <c r="A24" s="4"/>
      <c r="B24" s="26" t="s">
        <v>17</v>
      </c>
      <c r="C24" s="27" t="s">
        <v>8</v>
      </c>
      <c r="D24" s="28">
        <f>SUM(D15:D23)</f>
        <v>129943000</v>
      </c>
      <c r="E24" s="28">
        <f t="shared" ref="E24:G24" si="1">SUM(E15:E23)</f>
        <v>1261073</v>
      </c>
      <c r="F24" s="28">
        <f t="shared" si="1"/>
        <v>17626342</v>
      </c>
      <c r="G24" s="28">
        <f t="shared" si="1"/>
        <v>148830415</v>
      </c>
      <c r="H24" s="31">
        <f>SUM(H15:H21)</f>
        <v>15056000</v>
      </c>
      <c r="I24" s="31">
        <f>SUM(I15:I21)</f>
        <v>163886415</v>
      </c>
      <c r="J24" s="28">
        <f>SUM(J15:J21)</f>
        <v>130269700</v>
      </c>
      <c r="K24" s="29">
        <f>SUM(K15:K21)</f>
        <v>1261073</v>
      </c>
      <c r="L24" s="29">
        <f>SUM(L15:L21)</f>
        <v>17626342</v>
      </c>
      <c r="M24" s="30">
        <f>SUM(J24:L24)</f>
        <v>149157115</v>
      </c>
      <c r="N24" s="31">
        <f>SUM(N15:N21)</f>
        <v>15056000</v>
      </c>
      <c r="O24" s="31">
        <f>SUM(O15:O21)</f>
        <v>164213115</v>
      </c>
      <c r="P24" s="32">
        <f t="shared" si="0"/>
        <v>1.9934538198300329E-3</v>
      </c>
      <c r="Q24" s="4"/>
    </row>
    <row r="25" spans="1:17" ht="15.75" thickBot="1" x14ac:dyDescent="0.3">
      <c r="A25" s="4"/>
      <c r="B25" s="33"/>
      <c r="C25" s="34"/>
      <c r="D25" s="224">
        <v>1</v>
      </c>
      <c r="E25" s="225"/>
      <c r="F25" s="225"/>
      <c r="G25" s="226"/>
      <c r="H25" s="226"/>
      <c r="I25" s="227"/>
      <c r="J25" s="224" t="s">
        <v>69</v>
      </c>
      <c r="K25" s="225"/>
      <c r="L25" s="225"/>
      <c r="M25" s="226"/>
      <c r="N25" s="226"/>
      <c r="O25" s="227"/>
      <c r="P25" s="263" t="s">
        <v>71</v>
      </c>
      <c r="Q25" s="4"/>
    </row>
    <row r="26" spans="1:17" ht="15.75" thickBot="1" x14ac:dyDescent="0.3">
      <c r="A26" s="4"/>
      <c r="B26" s="220" t="s">
        <v>37</v>
      </c>
      <c r="C26" s="207" t="s">
        <v>38</v>
      </c>
      <c r="D26" s="228" t="s">
        <v>70</v>
      </c>
      <c r="E26" s="229"/>
      <c r="F26" s="229"/>
      <c r="G26" s="230" t="s">
        <v>65</v>
      </c>
      <c r="H26" s="232" t="s">
        <v>68</v>
      </c>
      <c r="I26" s="234" t="s">
        <v>69</v>
      </c>
      <c r="J26" s="228" t="s">
        <v>70</v>
      </c>
      <c r="K26" s="229"/>
      <c r="L26" s="229"/>
      <c r="M26" s="230" t="s">
        <v>65</v>
      </c>
      <c r="N26" s="232" t="s">
        <v>68</v>
      </c>
      <c r="O26" s="234" t="s">
        <v>69</v>
      </c>
      <c r="P26" s="264"/>
      <c r="Q26" s="4"/>
    </row>
    <row r="27" spans="1:17" ht="15.75" thickBot="1" x14ac:dyDescent="0.3">
      <c r="A27" s="4"/>
      <c r="B27" s="221"/>
      <c r="C27" s="208"/>
      <c r="D27" s="35" t="s">
        <v>55</v>
      </c>
      <c r="E27" s="36" t="s">
        <v>56</v>
      </c>
      <c r="F27" s="37" t="s">
        <v>57</v>
      </c>
      <c r="G27" s="231"/>
      <c r="H27" s="233"/>
      <c r="I27" s="235"/>
      <c r="J27" s="35" t="s">
        <v>55</v>
      </c>
      <c r="K27" s="36" t="s">
        <v>56</v>
      </c>
      <c r="L27" s="37" t="s">
        <v>57</v>
      </c>
      <c r="M27" s="231"/>
      <c r="N27" s="233"/>
      <c r="O27" s="235"/>
      <c r="P27" s="265"/>
      <c r="Q27" s="4"/>
    </row>
    <row r="28" spans="1:17" x14ac:dyDescent="0.25">
      <c r="A28" s="4"/>
      <c r="B28" s="38" t="s">
        <v>19</v>
      </c>
      <c r="C28" s="39" t="s">
        <v>10</v>
      </c>
      <c r="D28" s="164">
        <f>+'[1]NR 2021'!V28</f>
        <v>2722735.6968463352</v>
      </c>
      <c r="E28" s="164">
        <f>+'[1]NR 2021'!W28</f>
        <v>0</v>
      </c>
      <c r="F28" s="164">
        <f>+'[1]NR 2021'!X28</f>
        <v>383663.13315366482</v>
      </c>
      <c r="G28" s="165">
        <f>+'[1]NR 2021'!Y28</f>
        <v>3106398.83</v>
      </c>
      <c r="H28" s="165">
        <f>+'[1]NR 2021'!Z28</f>
        <v>38000</v>
      </c>
      <c r="I28" s="166">
        <f>+'[1]NR 2021'!AA28</f>
        <v>3144398.83</v>
      </c>
      <c r="J28" s="87">
        <f>+'[2]NR 2021'!V28</f>
        <v>2722735.6968463352</v>
      </c>
      <c r="K28" s="79">
        <f>+'[2]NR 2021'!W28</f>
        <v>0</v>
      </c>
      <c r="L28" s="79">
        <f>+'[2]NR 2021'!X28</f>
        <v>383663.13315366482</v>
      </c>
      <c r="M28" s="80">
        <f>+'[2]NR 2021'!Y28</f>
        <v>3106398.83</v>
      </c>
      <c r="N28" s="80">
        <f>+'[2]NR 2021'!Z28</f>
        <v>38000</v>
      </c>
      <c r="O28" s="40">
        <f>+'[2]NR 2021'!AA28</f>
        <v>3144398.83</v>
      </c>
      <c r="P28" s="14">
        <f t="shared" si="0"/>
        <v>0</v>
      </c>
      <c r="Q28" s="4"/>
    </row>
    <row r="29" spans="1:17" x14ac:dyDescent="0.25">
      <c r="A29" s="4"/>
      <c r="B29" s="15" t="s">
        <v>20</v>
      </c>
      <c r="C29" s="41" t="s">
        <v>12</v>
      </c>
      <c r="D29" s="155">
        <f>+'[1]NR 2021'!V29</f>
        <v>9918710.0195216071</v>
      </c>
      <c r="E29" s="155">
        <f>+'[1]NR 2021'!W29</f>
        <v>0</v>
      </c>
      <c r="F29" s="155">
        <f>+'[1]NR 2021'!X29</f>
        <v>1341289.980478392</v>
      </c>
      <c r="G29" s="167">
        <f>+'[1]NR 2021'!Y29</f>
        <v>11260000</v>
      </c>
      <c r="H29" s="168">
        <f>+'[1]NR 2021'!Z29</f>
        <v>2407500</v>
      </c>
      <c r="I29" s="169">
        <f>+'[1]NR 2021'!AA29</f>
        <v>13667500</v>
      </c>
      <c r="J29" s="88">
        <f>+'[2]NR 2021'!V29</f>
        <v>9918710.0195216071</v>
      </c>
      <c r="K29" s="156">
        <f>+'[2]NR 2021'!W29</f>
        <v>0</v>
      </c>
      <c r="L29" s="81">
        <f>+'[2]NR 2021'!X29</f>
        <v>1341289.980478392</v>
      </c>
      <c r="M29" s="82">
        <f>+'[2]NR 2021'!Y29</f>
        <v>11260000</v>
      </c>
      <c r="N29" s="83">
        <f>+'[2]NR 2021'!Z29</f>
        <v>2407500</v>
      </c>
      <c r="O29" s="13">
        <f>+'[2]NR 2021'!AA29</f>
        <v>13667500</v>
      </c>
      <c r="P29" s="17">
        <f t="shared" si="0"/>
        <v>0</v>
      </c>
      <c r="Q29" s="4"/>
    </row>
    <row r="30" spans="1:17" x14ac:dyDescent="0.25">
      <c r="A30" s="4"/>
      <c r="B30" s="15" t="s">
        <v>22</v>
      </c>
      <c r="C30" s="42" t="s">
        <v>14</v>
      </c>
      <c r="D30" s="155">
        <f>+'[1]NR 2021'!V30</f>
        <v>9818446.0074540265</v>
      </c>
      <c r="E30" s="155">
        <f>+'[1]NR 2021'!W30</f>
        <v>0</v>
      </c>
      <c r="F30" s="155">
        <f>+'[1]NR 2021'!X30</f>
        <v>1081553.9925459742</v>
      </c>
      <c r="G30" s="167">
        <f>+'[1]NR 2021'!Y30</f>
        <v>10900000</v>
      </c>
      <c r="H30" s="167">
        <f>+'[1]NR 2021'!Z30</f>
        <v>65000</v>
      </c>
      <c r="I30" s="169">
        <f>+'[1]NR 2021'!AA30</f>
        <v>10965000</v>
      </c>
      <c r="J30" s="89">
        <f>+'[2]NR 2021'!V30</f>
        <v>9818446.0074540265</v>
      </c>
      <c r="K30" s="156">
        <f>+'[2]NR 2021'!W30</f>
        <v>0</v>
      </c>
      <c r="L30" s="84">
        <f>+'[2]NR 2021'!X30</f>
        <v>1081553.9925459742</v>
      </c>
      <c r="M30" s="82">
        <f>+'[2]NR 2021'!Y30</f>
        <v>10900000</v>
      </c>
      <c r="N30" s="82">
        <f>+'[2]NR 2021'!Z30</f>
        <v>65000</v>
      </c>
      <c r="O30" s="13">
        <f>+'[2]NR 2021'!AA30</f>
        <v>10965000</v>
      </c>
      <c r="P30" s="17">
        <f t="shared" si="0"/>
        <v>0</v>
      </c>
      <c r="Q30" s="4"/>
    </row>
    <row r="31" spans="1:17" x14ac:dyDescent="0.25">
      <c r="A31" s="4"/>
      <c r="B31" s="15" t="s">
        <v>24</v>
      </c>
      <c r="C31" s="42" t="s">
        <v>16</v>
      </c>
      <c r="D31" s="155">
        <f>+'[1]NR 2021'!V31</f>
        <v>25698764.067437712</v>
      </c>
      <c r="E31" s="155">
        <f>+'[1]NR 2021'!W31</f>
        <v>0</v>
      </c>
      <c r="F31" s="155">
        <f>+'[1]NR 2021'!X31</f>
        <v>3621235.9325622888</v>
      </c>
      <c r="G31" s="167">
        <f>+'[1]NR 2021'!Y31</f>
        <v>29320000</v>
      </c>
      <c r="H31" s="167">
        <f>+'[1]NR 2021'!Z31</f>
        <v>4296180</v>
      </c>
      <c r="I31" s="169">
        <f>+'[1]NR 2021'!AA31</f>
        <v>33616180</v>
      </c>
      <c r="J31" s="89">
        <f>+'[2]NR 2021'!V31</f>
        <v>26025464.067437712</v>
      </c>
      <c r="K31" s="156">
        <f>+'[2]NR 2021'!W31</f>
        <v>0</v>
      </c>
      <c r="L31" s="84">
        <f>+'[2]NR 2021'!X31</f>
        <v>3621235.9325622888</v>
      </c>
      <c r="M31" s="82">
        <f>+'[2]NR 2021'!Y31</f>
        <v>29646700</v>
      </c>
      <c r="N31" s="82">
        <f>+'[2]NR 2021'!Z31</f>
        <v>4296180</v>
      </c>
      <c r="O31" s="13">
        <f>+'[2]NR 2021'!AA31</f>
        <v>33942880</v>
      </c>
      <c r="P31" s="17">
        <f t="shared" si="0"/>
        <v>9.7185343486380672E-3</v>
      </c>
      <c r="Q31" s="4"/>
    </row>
    <row r="32" spans="1:17" x14ac:dyDescent="0.25">
      <c r="A32" s="4"/>
      <c r="B32" s="15" t="s">
        <v>26</v>
      </c>
      <c r="C32" s="42" t="s">
        <v>18</v>
      </c>
      <c r="D32" s="155">
        <f>+'[1]NR 2021'!V32</f>
        <v>51600269.728187494</v>
      </c>
      <c r="E32" s="155">
        <f>+'[1]NR 2021'!W32</f>
        <v>450000</v>
      </c>
      <c r="F32" s="155">
        <f>+'[1]NR 2021'!X32</f>
        <v>7334450.2694624998</v>
      </c>
      <c r="G32" s="167">
        <f>+'[1]NR 2021'!Y32</f>
        <v>59384719.997649997</v>
      </c>
      <c r="H32" s="167">
        <f>+'[1]NR 2021'!Z32</f>
        <v>2711000</v>
      </c>
      <c r="I32" s="169">
        <f>+'[1]NR 2021'!AA32</f>
        <v>62095719.997649997</v>
      </c>
      <c r="J32" s="90">
        <f>+'[2]NR 2021'!V32</f>
        <v>51600269.728187494</v>
      </c>
      <c r="K32" s="156">
        <f>+'[2]NR 2021'!W32</f>
        <v>450000</v>
      </c>
      <c r="L32" s="84">
        <f>+'[2]NR 2021'!X32</f>
        <v>7334450.2694624998</v>
      </c>
      <c r="M32" s="82">
        <f>+'[2]NR 2021'!Y32</f>
        <v>59384719.997649997</v>
      </c>
      <c r="N32" s="82">
        <f>+'[2]NR 2021'!Z32</f>
        <v>2711000</v>
      </c>
      <c r="O32" s="13">
        <f>+'[2]NR 2021'!AA32</f>
        <v>62095719.997649997</v>
      </c>
      <c r="P32" s="17">
        <f t="shared" si="0"/>
        <v>0</v>
      </c>
      <c r="Q32" s="4"/>
    </row>
    <row r="33" spans="1:17" x14ac:dyDescent="0.25">
      <c r="A33" s="4"/>
      <c r="B33" s="15" t="s">
        <v>28</v>
      </c>
      <c r="C33" s="43" t="s">
        <v>42</v>
      </c>
      <c r="D33" s="155">
        <f>+'[1]NR 2021'!V33</f>
        <v>50903458.083112016</v>
      </c>
      <c r="E33" s="155">
        <f>+'[1]NR 2021'!W33</f>
        <v>450000</v>
      </c>
      <c r="F33" s="155">
        <f>+'[1]NR 2021'!X33</f>
        <v>7236261.9145379765</v>
      </c>
      <c r="G33" s="167">
        <f>+'[1]NR 2021'!Y33</f>
        <v>58589719.99764999</v>
      </c>
      <c r="H33" s="167">
        <f>+'[1]NR 2021'!Z33</f>
        <v>2711000</v>
      </c>
      <c r="I33" s="169">
        <f>+'[1]NR 2021'!AA33</f>
        <v>61300719.99764999</v>
      </c>
      <c r="J33" s="90">
        <f>+'[2]NR 2021'!V33</f>
        <v>50903458.083112016</v>
      </c>
      <c r="K33" s="156">
        <f>+'[2]NR 2021'!W33</f>
        <v>450000</v>
      </c>
      <c r="L33" s="84">
        <f>+'[2]NR 2021'!X33</f>
        <v>7236261.9145379765</v>
      </c>
      <c r="M33" s="82">
        <f>+'[2]NR 2021'!Y33</f>
        <v>58589719.99764999</v>
      </c>
      <c r="N33" s="82">
        <f>+'[2]NR 2021'!Z33</f>
        <v>2711000</v>
      </c>
      <c r="O33" s="13">
        <f>+'[2]NR 2021'!AA33</f>
        <v>61300719.99764999</v>
      </c>
      <c r="P33" s="17">
        <f t="shared" si="0"/>
        <v>0</v>
      </c>
      <c r="Q33" s="44"/>
    </row>
    <row r="34" spans="1:17" x14ac:dyDescent="0.25">
      <c r="A34" s="4"/>
      <c r="B34" s="15" t="s">
        <v>30</v>
      </c>
      <c r="C34" s="45" t="s">
        <v>21</v>
      </c>
      <c r="D34" s="155">
        <f>+'[1]NR 2021'!V34</f>
        <v>696811.64507547684</v>
      </c>
      <c r="E34" s="155">
        <f>+'[1]NR 2021'!W34</f>
        <v>0</v>
      </c>
      <c r="F34" s="155">
        <f>+'[1]NR 2021'!X34</f>
        <v>98188.35492452317</v>
      </c>
      <c r="G34" s="167">
        <f>+'[1]NR 2021'!Y34</f>
        <v>795000</v>
      </c>
      <c r="H34" s="167">
        <f>+'[1]NR 2021'!Z34</f>
        <v>0</v>
      </c>
      <c r="I34" s="169">
        <f>+'[1]NR 2021'!AA34</f>
        <v>795000</v>
      </c>
      <c r="J34" s="90">
        <f>+'[2]NR 2021'!V34</f>
        <v>696811.64507547684</v>
      </c>
      <c r="K34" s="156">
        <f>+'[2]NR 2021'!W34</f>
        <v>0</v>
      </c>
      <c r="L34" s="84">
        <f>+'[2]NR 2021'!X34</f>
        <v>98188.35492452317</v>
      </c>
      <c r="M34" s="82">
        <f>+'[2]NR 2021'!Y34</f>
        <v>795000</v>
      </c>
      <c r="N34" s="82">
        <f>+'[2]NR 2021'!Z34</f>
        <v>0</v>
      </c>
      <c r="O34" s="13">
        <f>+'[2]NR 2021'!AA34</f>
        <v>795000</v>
      </c>
      <c r="P34" s="17">
        <f t="shared" si="0"/>
        <v>0</v>
      </c>
      <c r="Q34" s="4"/>
    </row>
    <row r="35" spans="1:17" x14ac:dyDescent="0.25">
      <c r="A35" s="4"/>
      <c r="B35" s="15" t="s">
        <v>32</v>
      </c>
      <c r="C35" s="42" t="s">
        <v>23</v>
      </c>
      <c r="D35" s="155">
        <f>+'[1]NR 2021'!V35</f>
        <v>18633996.562691126</v>
      </c>
      <c r="E35" s="155">
        <f>+'[1]NR 2021'!W35</f>
        <v>0</v>
      </c>
      <c r="F35" s="155">
        <f>+'[1]NR 2021'!X35</f>
        <v>2625733.1964675752</v>
      </c>
      <c r="G35" s="167">
        <f>+'[1]NR 2021'!Y35</f>
        <v>21259729.759158701</v>
      </c>
      <c r="H35" s="167">
        <f>+'[1]NR 2021'!Z35</f>
        <v>978838</v>
      </c>
      <c r="I35" s="169">
        <f>+'[1]NR 2021'!AA35</f>
        <v>22238567.759158701</v>
      </c>
      <c r="J35" s="90">
        <f>+'[2]NR 2021'!V35</f>
        <v>18633996.562691126</v>
      </c>
      <c r="K35" s="156">
        <f>+'[2]NR 2021'!W35</f>
        <v>0</v>
      </c>
      <c r="L35" s="84">
        <f>+'[2]NR 2021'!X35</f>
        <v>2625733.1964675752</v>
      </c>
      <c r="M35" s="82">
        <f>+'[2]NR 2021'!Y35</f>
        <v>21259729.759158701</v>
      </c>
      <c r="N35" s="82">
        <f>+'[2]NR 2021'!Z35</f>
        <v>978838</v>
      </c>
      <c r="O35" s="13">
        <f>+'[2]NR 2021'!AA35</f>
        <v>22238567.759158701</v>
      </c>
      <c r="P35" s="17">
        <f t="shared" si="0"/>
        <v>0</v>
      </c>
      <c r="Q35" s="4"/>
    </row>
    <row r="36" spans="1:17" x14ac:dyDescent="0.25">
      <c r="A36" s="4"/>
      <c r="B36" s="15" t="s">
        <v>33</v>
      </c>
      <c r="C36" s="42" t="s">
        <v>25</v>
      </c>
      <c r="D36" s="155">
        <f>+'[1]NR 2021'!V36</f>
        <v>64071.611641531264</v>
      </c>
      <c r="E36" s="155">
        <f>+'[1]NR 2021'!W36</f>
        <v>0</v>
      </c>
      <c r="F36" s="155">
        <f>+'[1]NR 2021'!X36</f>
        <v>9028.3883584687355</v>
      </c>
      <c r="G36" s="167">
        <f>+'[1]NR 2021'!Y36</f>
        <v>73100</v>
      </c>
      <c r="H36" s="167">
        <f>+'[1]NR 2021'!Z36</f>
        <v>360100</v>
      </c>
      <c r="I36" s="169">
        <f>+'[1]NR 2021'!AA36</f>
        <v>433200</v>
      </c>
      <c r="J36" s="89">
        <f>+'[2]NR 2021'!V36</f>
        <v>64071.611641531264</v>
      </c>
      <c r="K36" s="156">
        <f>+'[2]NR 2021'!W36</f>
        <v>0</v>
      </c>
      <c r="L36" s="84">
        <f>+'[2]NR 2021'!X36</f>
        <v>9028.3883584687355</v>
      </c>
      <c r="M36" s="82">
        <f>+'[2]NR 2021'!Y36</f>
        <v>73100</v>
      </c>
      <c r="N36" s="82">
        <f>+'[2]NR 2021'!Z36</f>
        <v>360100</v>
      </c>
      <c r="O36" s="13">
        <f>+'[2]NR 2021'!AA36</f>
        <v>433200</v>
      </c>
      <c r="P36" s="17">
        <f t="shared" si="0"/>
        <v>0</v>
      </c>
      <c r="Q36" s="4"/>
    </row>
    <row r="37" spans="1:17" x14ac:dyDescent="0.25">
      <c r="A37" s="4"/>
      <c r="B37" s="15" t="s">
        <v>34</v>
      </c>
      <c r="C37" s="42" t="s">
        <v>27</v>
      </c>
      <c r="D37" s="155">
        <f>+'[1]NR 2021'!V37</f>
        <v>5661966.6491537709</v>
      </c>
      <c r="E37" s="155">
        <f>+'[1]NR 2021'!W37</f>
        <v>0</v>
      </c>
      <c r="F37" s="155">
        <f>+'[1]NR 2021'!X37</f>
        <v>1733199.350846228</v>
      </c>
      <c r="G37" s="167">
        <f>+'[1]NR 2021'!Y37</f>
        <v>7395165.9999999991</v>
      </c>
      <c r="H37" s="167">
        <f>+'[1]NR 2021'!Z37</f>
        <v>1288200</v>
      </c>
      <c r="I37" s="169">
        <f>+'[1]NR 2021'!AA37</f>
        <v>8683366</v>
      </c>
      <c r="J37" s="89">
        <f>+'[2]NR 2021'!V37</f>
        <v>5661966.6491537709</v>
      </c>
      <c r="K37" s="156">
        <f>+'[2]NR 2021'!W37</f>
        <v>0</v>
      </c>
      <c r="L37" s="84">
        <f>+'[2]NR 2021'!X37</f>
        <v>1733199.350846228</v>
      </c>
      <c r="M37" s="82">
        <f>+'[2]NR 2021'!Y37</f>
        <v>7395165.9999999991</v>
      </c>
      <c r="N37" s="82">
        <f>+'[2]NR 2021'!Z37</f>
        <v>1288200</v>
      </c>
      <c r="O37" s="13">
        <f>+'[2]NR 2021'!AA37</f>
        <v>8683366</v>
      </c>
      <c r="P37" s="17">
        <f t="shared" si="0"/>
        <v>0</v>
      </c>
      <c r="Q37" s="4"/>
    </row>
    <row r="38" spans="1:17" ht="15.75" thickBot="1" x14ac:dyDescent="0.3">
      <c r="A38" s="4"/>
      <c r="B38" s="22" t="s">
        <v>35</v>
      </c>
      <c r="C38" s="119" t="s">
        <v>29</v>
      </c>
      <c r="D38" s="170">
        <f>+'[1]NR 2021'!V38</f>
        <v>6312763.2684331294</v>
      </c>
      <c r="E38" s="170">
        <f>+'[1]NR 2021'!W38</f>
        <v>0</v>
      </c>
      <c r="F38" s="170">
        <f>+'[1]NR 2021'!X38</f>
        <v>889537.14355371543</v>
      </c>
      <c r="G38" s="167">
        <f>+'[1]NR 2021'!Y38</f>
        <v>7202300.4119868446</v>
      </c>
      <c r="H38" s="171">
        <f>+'[1]NR 2021'!Z38</f>
        <v>1840182</v>
      </c>
      <c r="I38" s="172">
        <f>+'[1]NR 2021'!AA38</f>
        <v>9042482.4119868446</v>
      </c>
      <c r="J38" s="91">
        <f>+'[2]NR 2021'!V38</f>
        <v>6312763.2684331294</v>
      </c>
      <c r="K38" s="157">
        <f>+'[2]NR 2021'!W38</f>
        <v>0</v>
      </c>
      <c r="L38" s="85">
        <f>+'[2]NR 2021'!X38</f>
        <v>889537.14355371543</v>
      </c>
      <c r="M38" s="86">
        <f>+'[2]NR 2021'!Y38</f>
        <v>7202300.4119868446</v>
      </c>
      <c r="N38" s="86">
        <f>+'[2]NR 2021'!Z38</f>
        <v>1840182</v>
      </c>
      <c r="O38" s="25">
        <f>+'[2]NR 2021'!AA38</f>
        <v>9042482.4119868446</v>
      </c>
      <c r="P38" s="17">
        <f t="shared" si="0"/>
        <v>0</v>
      </c>
      <c r="Q38" s="4"/>
    </row>
    <row r="39" spans="1:17" ht="15.75" thickBot="1" x14ac:dyDescent="0.3">
      <c r="A39" s="4"/>
      <c r="B39" s="26" t="s">
        <v>48</v>
      </c>
      <c r="C39" s="120" t="s">
        <v>31</v>
      </c>
      <c r="D39" s="173">
        <f>SUM(D35:D38)+SUM(D28:D32)</f>
        <v>130431723.61136673</v>
      </c>
      <c r="E39" s="173">
        <f>SUM(E35:E38)+SUM(E28:E32)</f>
        <v>450000</v>
      </c>
      <c r="F39" s="173">
        <f>SUM(F35:F38)+SUM(F28:F32)</f>
        <v>19019691.387428805</v>
      </c>
      <c r="G39" s="174">
        <f>SUM(D39:F39)</f>
        <v>149901414.99879554</v>
      </c>
      <c r="H39" s="175">
        <f>SUM(H28:H32)+SUM(H35:H38)</f>
        <v>13985000</v>
      </c>
      <c r="I39" s="176">
        <f>SUM(I35:I38)+SUM(I28:I32)</f>
        <v>163886414.99879554</v>
      </c>
      <c r="J39" s="46">
        <f>SUM(J35:J38)+SUM(J28:J32)</f>
        <v>130758423.61136673</v>
      </c>
      <c r="K39" s="46">
        <f>SUM(K35:K38)+SUM(K28:K32)</f>
        <v>450000</v>
      </c>
      <c r="L39" s="46">
        <f>SUM(L35:L38)+SUM(L28:L32)</f>
        <v>19019691.387428805</v>
      </c>
      <c r="M39" s="154">
        <f>SUM(J39:L39)</f>
        <v>150228114.99879554</v>
      </c>
      <c r="N39" s="47">
        <f>SUM(N28:N32)+SUM(N35:N38)</f>
        <v>13985000</v>
      </c>
      <c r="O39" s="48">
        <f>SUM(O35:O38)+SUM(O28:O32)</f>
        <v>164213114.99879554</v>
      </c>
      <c r="P39" s="49">
        <f t="shared" si="0"/>
        <v>1.9934538198446835E-3</v>
      </c>
      <c r="Q39" s="50"/>
    </row>
    <row r="40" spans="1:17" ht="19.5" thickBot="1" x14ac:dyDescent="0.35">
      <c r="A40" s="4"/>
      <c r="B40" s="124" t="s">
        <v>49</v>
      </c>
      <c r="C40" s="125" t="s">
        <v>51</v>
      </c>
      <c r="D40" s="184">
        <f t="shared" ref="D40:F40" si="2">D24-D39</f>
        <v>-488723.61136673391</v>
      </c>
      <c r="E40" s="184">
        <f t="shared" si="2"/>
        <v>811073</v>
      </c>
      <c r="F40" s="184">
        <f t="shared" si="2"/>
        <v>-1393349.3874288052</v>
      </c>
      <c r="G40" s="200">
        <f>+G24-G39</f>
        <v>-1070999.9987955391</v>
      </c>
      <c r="H40" s="177">
        <f t="shared" ref="H40:N40" si="3">H24-H39</f>
        <v>1071000</v>
      </c>
      <c r="I40" s="178">
        <f t="shared" si="3"/>
        <v>1.2044608592987061E-3</v>
      </c>
      <c r="J40" s="126">
        <f t="shared" si="3"/>
        <v>-488723.61136673391</v>
      </c>
      <c r="K40" s="126">
        <f>K24-K39</f>
        <v>811073</v>
      </c>
      <c r="L40" s="126">
        <f t="shared" si="3"/>
        <v>-1393349.3874288052</v>
      </c>
      <c r="M40" s="136">
        <f>M24-M39</f>
        <v>-1070999.9987955391</v>
      </c>
      <c r="N40" s="136">
        <f t="shared" si="3"/>
        <v>1071000</v>
      </c>
      <c r="O40" s="137">
        <f>O24-O39</f>
        <v>1.2044608592987061E-3</v>
      </c>
      <c r="P40" s="127">
        <f t="shared" si="0"/>
        <v>0</v>
      </c>
      <c r="Q40" s="4"/>
    </row>
    <row r="41" spans="1:17" ht="15.75" thickBot="1" x14ac:dyDescent="0.3">
      <c r="A41" s="4"/>
      <c r="B41" s="128" t="s">
        <v>50</v>
      </c>
      <c r="C41" s="129" t="s">
        <v>66</v>
      </c>
      <c r="D41" s="179"/>
      <c r="E41" s="180"/>
      <c r="F41" s="180"/>
      <c r="G41" s="181"/>
      <c r="H41" s="182"/>
      <c r="I41" s="183">
        <f>I40-D16</f>
        <v>-129942999.99879554</v>
      </c>
      <c r="J41" s="130"/>
      <c r="K41" s="131"/>
      <c r="L41" s="131"/>
      <c r="M41" s="132"/>
      <c r="N41" s="134"/>
      <c r="O41" s="133">
        <f>O40-J16</f>
        <v>-130269699.99879554</v>
      </c>
      <c r="P41" s="135" t="e">
        <f>(#REF!-O41)/O41</f>
        <v>#REF!</v>
      </c>
      <c r="Q41" s="4"/>
    </row>
    <row r="42" spans="1:17" s="98" customFormat="1" ht="8.25" customHeight="1" thickBot="1" x14ac:dyDescent="0.3">
      <c r="A42" s="95"/>
      <c r="B42" s="96"/>
      <c r="C42" s="54"/>
      <c r="D42" s="97"/>
      <c r="E42" s="55"/>
      <c r="F42" s="55"/>
      <c r="G42" s="95"/>
      <c r="H42" s="55"/>
      <c r="I42" s="55"/>
      <c r="J42" s="97"/>
      <c r="K42" s="55"/>
      <c r="L42" s="55"/>
      <c r="M42" s="95"/>
      <c r="N42" s="55"/>
      <c r="O42" s="55"/>
      <c r="P42" s="57"/>
      <c r="Q42" s="95"/>
    </row>
    <row r="43" spans="1:17" s="98" customFormat="1" ht="15.75" thickBot="1" x14ac:dyDescent="0.3">
      <c r="A43" s="95"/>
      <c r="B43" s="100"/>
      <c r="C43" s="249" t="s">
        <v>89</v>
      </c>
      <c r="D43" s="123" t="s">
        <v>41</v>
      </c>
      <c r="E43" s="51" t="s">
        <v>90</v>
      </c>
      <c r="F43" s="52" t="s">
        <v>36</v>
      </c>
      <c r="G43" s="55"/>
      <c r="H43" s="55"/>
      <c r="I43" s="56"/>
      <c r="J43" s="249" t="s">
        <v>91</v>
      </c>
      <c r="K43" s="251"/>
      <c r="L43" s="252"/>
      <c r="M43" s="112" t="s">
        <v>41</v>
      </c>
      <c r="N43" s="113" t="s">
        <v>90</v>
      </c>
      <c r="O43" s="114" t="s">
        <v>36</v>
      </c>
      <c r="P43" s="57"/>
      <c r="Q43" s="95"/>
    </row>
    <row r="44" spans="1:17" s="3" customFormat="1" ht="15.75" thickBot="1" x14ac:dyDescent="0.3">
      <c r="A44" s="4"/>
      <c r="B44" s="100"/>
      <c r="C44" s="250"/>
      <c r="D44" s="104">
        <v>0</v>
      </c>
      <c r="E44" s="121">
        <v>0</v>
      </c>
      <c r="F44" s="122">
        <v>0</v>
      </c>
      <c r="G44" s="55"/>
      <c r="H44" s="55"/>
      <c r="I44" s="56"/>
      <c r="J44" s="250"/>
      <c r="K44" s="253"/>
      <c r="L44" s="254"/>
      <c r="M44" s="102">
        <v>0</v>
      </c>
      <c r="N44" s="102">
        <v>0</v>
      </c>
      <c r="O44" s="108">
        <v>0</v>
      </c>
      <c r="P44" s="57"/>
      <c r="Q44" s="95"/>
    </row>
    <row r="45" spans="1:17" s="99" customFormat="1" ht="8.25" customHeight="1" thickBot="1" x14ac:dyDescent="0.3">
      <c r="A45" s="95"/>
      <c r="B45" s="100"/>
      <c r="C45" s="54"/>
      <c r="D45" s="101"/>
      <c r="E45" s="55"/>
      <c r="F45" s="55"/>
      <c r="G45" s="55"/>
      <c r="H45" s="55"/>
      <c r="I45" s="56"/>
      <c r="J45" s="55"/>
      <c r="K45" s="55"/>
      <c r="L45" s="55"/>
      <c r="M45" s="55"/>
      <c r="N45" s="55"/>
      <c r="O45" s="56"/>
      <c r="P45" s="57"/>
      <c r="Q45" s="95"/>
    </row>
    <row r="46" spans="1:17" s="99" customFormat="1" ht="37.5" customHeight="1" thickBot="1" x14ac:dyDescent="0.3">
      <c r="A46" s="95"/>
      <c r="B46" s="100"/>
      <c r="C46" s="249" t="s">
        <v>93</v>
      </c>
      <c r="D46" s="105" t="s">
        <v>95</v>
      </c>
      <c r="E46" s="106" t="s">
        <v>92</v>
      </c>
      <c r="F46" s="55"/>
      <c r="G46" s="55"/>
      <c r="H46" s="55"/>
      <c r="I46" s="56"/>
      <c r="J46" s="249" t="s">
        <v>94</v>
      </c>
      <c r="K46" s="251"/>
      <c r="L46" s="251"/>
      <c r="M46" s="107" t="s">
        <v>95</v>
      </c>
      <c r="N46" s="256" t="s">
        <v>92</v>
      </c>
      <c r="O46" s="257"/>
      <c r="P46" s="57"/>
      <c r="Q46" s="95"/>
    </row>
    <row r="47" spans="1:17" ht="15.75" thickBot="1" x14ac:dyDescent="0.3">
      <c r="A47" s="4"/>
      <c r="B47" s="53"/>
      <c r="C47" s="255"/>
      <c r="D47" s="104">
        <v>0</v>
      </c>
      <c r="E47" s="109">
        <v>0</v>
      </c>
      <c r="F47" s="55"/>
      <c r="G47" s="55"/>
      <c r="H47" s="55"/>
      <c r="I47" s="56"/>
      <c r="J47" s="250"/>
      <c r="K47" s="253"/>
      <c r="L47" s="253"/>
      <c r="M47" s="103">
        <v>0</v>
      </c>
      <c r="N47" s="258">
        <v>0</v>
      </c>
      <c r="O47" s="259"/>
      <c r="P47" s="57"/>
      <c r="Q47" s="4"/>
    </row>
    <row r="48" spans="1:17" s="2" customFormat="1" x14ac:dyDescent="0.25">
      <c r="A48" s="4"/>
      <c r="B48" s="53"/>
      <c r="C48" s="54"/>
      <c r="D48" s="55"/>
      <c r="E48" s="55"/>
      <c r="F48" s="55"/>
      <c r="G48" s="55"/>
      <c r="H48" s="55"/>
      <c r="I48" s="56"/>
      <c r="J48" s="55"/>
      <c r="K48" s="55"/>
      <c r="L48" s="55"/>
      <c r="M48" s="55"/>
      <c r="N48" s="55"/>
      <c r="O48" s="56"/>
      <c r="P48" s="57"/>
      <c r="Q48" s="4"/>
    </row>
    <row r="49" spans="1:17" s="2" customFormat="1" x14ac:dyDescent="0.25">
      <c r="A49" s="4"/>
      <c r="B49" s="53"/>
      <c r="C49" s="110" t="s">
        <v>88</v>
      </c>
      <c r="D49" s="111" t="s">
        <v>75</v>
      </c>
      <c r="E49" s="111" t="s">
        <v>76</v>
      </c>
      <c r="F49" s="111" t="s">
        <v>77</v>
      </c>
      <c r="G49" s="111" t="s">
        <v>78</v>
      </c>
      <c r="H49" s="55"/>
      <c r="I49" s="117" t="s">
        <v>87</v>
      </c>
      <c r="J49" s="118"/>
      <c r="K49" s="118"/>
      <c r="L49" s="239"/>
      <c r="M49" s="239"/>
      <c r="N49" s="239"/>
      <c r="O49" s="239"/>
      <c r="P49" s="240"/>
      <c r="Q49" s="4"/>
    </row>
    <row r="50" spans="1:17" s="2" customFormat="1" ht="15" customHeight="1" x14ac:dyDescent="0.25">
      <c r="A50" s="4"/>
      <c r="B50" s="53"/>
      <c r="C50" s="58" t="s">
        <v>72</v>
      </c>
      <c r="D50" s="92">
        <f>+'[1]NR 2021'!V50</f>
        <v>1592472.21</v>
      </c>
      <c r="E50" s="92">
        <f>+'[1]NR 2021'!W50</f>
        <v>9935398.6999999993</v>
      </c>
      <c r="F50" s="92">
        <f>+'[1]NR 2021'!X50</f>
        <v>3718967.54</v>
      </c>
      <c r="G50" s="59">
        <f>D50+E50-F50</f>
        <v>7808903.3700000001</v>
      </c>
      <c r="H50" s="55"/>
      <c r="I50" s="241"/>
      <c r="J50" s="242"/>
      <c r="K50" s="242"/>
      <c r="L50" s="242"/>
      <c r="M50" s="242"/>
      <c r="N50" s="242"/>
      <c r="O50" s="242"/>
      <c r="P50" s="243"/>
      <c r="Q50" s="4"/>
    </row>
    <row r="51" spans="1:17" s="2" customFormat="1" x14ac:dyDescent="0.25">
      <c r="A51" s="4"/>
      <c r="B51" s="53"/>
      <c r="C51" s="58" t="s">
        <v>73</v>
      </c>
      <c r="D51" s="92">
        <f>+'[1]NR 2021'!V51</f>
        <v>98936.75</v>
      </c>
      <c r="E51" s="92">
        <f>+'[1]NR 2021'!W51</f>
        <v>100000</v>
      </c>
      <c r="F51" s="92">
        <f>+'[1]NR 2021'!X51</f>
        <v>0</v>
      </c>
      <c r="G51" s="59">
        <f t="shared" ref="G51:G54" si="4">D51+E51-F51</f>
        <v>198936.75</v>
      </c>
      <c r="H51" s="55"/>
      <c r="I51" s="241"/>
      <c r="J51" s="242"/>
      <c r="K51" s="242"/>
      <c r="L51" s="242"/>
      <c r="M51" s="242"/>
      <c r="N51" s="242"/>
      <c r="O51" s="242"/>
      <c r="P51" s="243"/>
      <c r="Q51" s="4"/>
    </row>
    <row r="52" spans="1:17" s="2" customFormat="1" x14ac:dyDescent="0.25">
      <c r="A52" s="4"/>
      <c r="B52" s="53"/>
      <c r="C52" s="58" t="s">
        <v>74</v>
      </c>
      <c r="D52" s="92">
        <f>+'[1]NR 2021'!V52</f>
        <v>1349296.99</v>
      </c>
      <c r="E52" s="92">
        <f>+'[1]NR 2021'!W52</f>
        <v>9308226</v>
      </c>
      <c r="F52" s="92">
        <f>+'[1]NR 2021'!X52</f>
        <v>3166402.54</v>
      </c>
      <c r="G52" s="59">
        <f t="shared" si="4"/>
        <v>7491120.4500000002</v>
      </c>
      <c r="H52" s="55"/>
      <c r="I52" s="241"/>
      <c r="J52" s="242"/>
      <c r="K52" s="242"/>
      <c r="L52" s="242"/>
      <c r="M52" s="242"/>
      <c r="N52" s="242"/>
      <c r="O52" s="242"/>
      <c r="P52" s="243"/>
      <c r="Q52" s="4"/>
    </row>
    <row r="53" spans="1:17" s="2" customFormat="1" x14ac:dyDescent="0.25">
      <c r="A53" s="4"/>
      <c r="B53" s="53"/>
      <c r="C53" s="58" t="s">
        <v>96</v>
      </c>
      <c r="D53" s="92">
        <f>+'[1]NR 2021'!V53</f>
        <v>0</v>
      </c>
      <c r="E53" s="92">
        <f>+'[1]NR 2021'!W53</f>
        <v>0</v>
      </c>
      <c r="F53" s="92">
        <f>+'[1]NR 2021'!X53</f>
        <v>0</v>
      </c>
      <c r="G53" s="59">
        <f t="shared" si="4"/>
        <v>0</v>
      </c>
      <c r="H53" s="55"/>
      <c r="I53" s="241"/>
      <c r="J53" s="242"/>
      <c r="K53" s="242"/>
      <c r="L53" s="242"/>
      <c r="M53" s="242"/>
      <c r="N53" s="242"/>
      <c r="O53" s="242"/>
      <c r="P53" s="243"/>
      <c r="Q53" s="4"/>
    </row>
    <row r="54" spans="1:17" s="2" customFormat="1" x14ac:dyDescent="0.25">
      <c r="A54" s="4"/>
      <c r="B54" s="53"/>
      <c r="C54" s="148" t="s">
        <v>97</v>
      </c>
      <c r="D54" s="92">
        <f>+'[1]NR 2021'!V54</f>
        <v>144238.47</v>
      </c>
      <c r="E54" s="92">
        <f>+'[1]NR 2021'!W54</f>
        <v>527172.69999999995</v>
      </c>
      <c r="F54" s="92">
        <f>+'[1]NR 2021'!X54</f>
        <v>552565</v>
      </c>
      <c r="G54" s="59">
        <f t="shared" si="4"/>
        <v>118846.16999999993</v>
      </c>
      <c r="H54" s="55"/>
      <c r="I54" s="244"/>
      <c r="J54" s="245"/>
      <c r="K54" s="245"/>
      <c r="L54" s="245"/>
      <c r="M54" s="245"/>
      <c r="N54" s="245"/>
      <c r="O54" s="245"/>
      <c r="P54" s="246"/>
      <c r="Q54" s="4"/>
    </row>
    <row r="55" spans="1:17" s="2" customFormat="1" ht="10.5" customHeight="1" x14ac:dyDescent="0.25">
      <c r="A55" s="4"/>
      <c r="B55" s="53"/>
      <c r="C55" s="54"/>
      <c r="D55" s="55"/>
      <c r="E55" s="55"/>
      <c r="F55" s="55"/>
      <c r="G55" s="55"/>
      <c r="H55" s="55"/>
      <c r="I55" s="56"/>
      <c r="J55" s="55"/>
      <c r="K55" s="55"/>
      <c r="L55" s="55"/>
      <c r="M55" s="55"/>
      <c r="N55" s="55"/>
      <c r="O55" s="56"/>
      <c r="P55" s="57"/>
      <c r="Q55" s="4"/>
    </row>
    <row r="56" spans="1:17" s="2" customFormat="1" x14ac:dyDescent="0.25">
      <c r="A56" s="4"/>
      <c r="B56" s="53"/>
      <c r="C56" s="110" t="s">
        <v>79</v>
      </c>
      <c r="D56" s="111" t="s">
        <v>80</v>
      </c>
      <c r="E56" s="111" t="s">
        <v>81</v>
      </c>
      <c r="F56" s="55"/>
      <c r="G56" s="55"/>
      <c r="H56" s="55"/>
      <c r="I56" s="56"/>
      <c r="J56" s="55"/>
      <c r="K56" s="55"/>
      <c r="L56" s="55"/>
      <c r="M56" s="55"/>
      <c r="N56" s="55"/>
      <c r="O56" s="56"/>
      <c r="P56" s="57"/>
      <c r="Q56" s="4"/>
    </row>
    <row r="57" spans="1:17" s="2" customFormat="1" x14ac:dyDescent="0.25">
      <c r="A57" s="4"/>
      <c r="B57" s="53"/>
      <c r="C57" s="58"/>
      <c r="D57" s="93">
        <f>+'[1]NR 2021'!V57</f>
        <v>179</v>
      </c>
      <c r="E57" s="93">
        <v>180</v>
      </c>
      <c r="F57" s="55"/>
      <c r="G57" s="55"/>
      <c r="H57" s="55"/>
      <c r="I57" s="56"/>
      <c r="J57" s="55"/>
      <c r="K57" s="55"/>
      <c r="L57" s="55"/>
      <c r="M57" s="55"/>
      <c r="N57" s="55"/>
      <c r="O57" s="56"/>
      <c r="P57" s="57"/>
      <c r="Q57" s="4"/>
    </row>
    <row r="58" spans="1:17" s="2" customFormat="1" x14ac:dyDescent="0.25">
      <c r="A58" s="4"/>
      <c r="B58" s="53"/>
      <c r="C58" s="54"/>
      <c r="D58" s="55"/>
      <c r="E58" s="55"/>
      <c r="F58" s="55"/>
      <c r="G58" s="55"/>
      <c r="H58" s="55"/>
      <c r="I58" s="56"/>
      <c r="J58" s="55"/>
      <c r="K58" s="55"/>
      <c r="L58" s="55"/>
      <c r="M58" s="55"/>
      <c r="N58" s="55"/>
      <c r="O58" s="56"/>
      <c r="P58" s="57"/>
      <c r="Q58" s="4"/>
    </row>
    <row r="59" spans="1:17" s="2" customFormat="1" x14ac:dyDescent="0.25">
      <c r="A59" s="4"/>
      <c r="B59" s="116" t="s">
        <v>54</v>
      </c>
      <c r="C59" s="115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40"/>
      <c r="Q59" s="4"/>
    </row>
    <row r="60" spans="1:17" s="2" customFormat="1" x14ac:dyDescent="0.25">
      <c r="A60" s="4"/>
      <c r="B60" s="185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7"/>
      <c r="Q60" s="4"/>
    </row>
    <row r="61" spans="1:17" s="2" customFormat="1" x14ac:dyDescent="0.25">
      <c r="A61" s="4"/>
      <c r="B61" s="197" t="s">
        <v>104</v>
      </c>
      <c r="C61" s="198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60"/>
      <c r="Q61" s="4"/>
    </row>
    <row r="62" spans="1:17" s="2" customFormat="1" x14ac:dyDescent="0.25">
      <c r="A62" s="4"/>
      <c r="B62" s="199" t="s">
        <v>105</v>
      </c>
      <c r="C62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60"/>
      <c r="Q62" s="4"/>
    </row>
    <row r="63" spans="1:17" s="2" customFormat="1" x14ac:dyDescent="0.25">
      <c r="A63" s="4"/>
      <c r="B63" s="162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3"/>
      <c r="Q63" s="4"/>
    </row>
    <row r="64" spans="1:17" s="2" customFormat="1" x14ac:dyDescent="0.25">
      <c r="A64" s="4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60"/>
      <c r="Q64" s="4"/>
    </row>
    <row r="65" spans="1:17" s="2" customFormat="1" x14ac:dyDescent="0.25">
      <c r="A65" s="4"/>
      <c r="B65" s="158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60"/>
      <c r="Q65" s="4"/>
    </row>
    <row r="66" spans="1:17" s="2" customFormat="1" x14ac:dyDescent="0.25">
      <c r="A66" s="4"/>
      <c r="B66" s="158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60"/>
      <c r="Q66" s="4"/>
    </row>
    <row r="67" spans="1:17" s="2" customFormat="1" x14ac:dyDescent="0.25">
      <c r="A67" s="4"/>
      <c r="B67" s="188"/>
      <c r="C67" s="189"/>
      <c r="D67" s="189"/>
      <c r="E67" s="189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3"/>
      <c r="Q67" s="4"/>
    </row>
    <row r="68" spans="1:17" s="2" customFormat="1" x14ac:dyDescent="0.25">
      <c r="A68" s="4"/>
      <c r="B68" s="190"/>
      <c r="C68" s="191"/>
      <c r="D68" s="192"/>
      <c r="E68" s="192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3"/>
      <c r="Q68" s="4"/>
    </row>
    <row r="69" spans="1:17" s="2" customFormat="1" x14ac:dyDescent="0.25">
      <c r="A69" s="4"/>
      <c r="B69" s="190"/>
      <c r="C69" s="191"/>
      <c r="D69" s="192"/>
      <c r="E69" s="192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3"/>
      <c r="Q69" s="4"/>
    </row>
    <row r="70" spans="1:17" s="2" customFormat="1" x14ac:dyDescent="0.25">
      <c r="A70" s="4"/>
      <c r="B70" s="188"/>
      <c r="C70" s="193"/>
      <c r="D70" s="192"/>
      <c r="E70" s="192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3"/>
      <c r="Q70" s="4"/>
    </row>
    <row r="71" spans="1:17" s="2" customFormat="1" x14ac:dyDescent="0.25">
      <c r="A71" s="4"/>
      <c r="B71" s="194"/>
      <c r="C71" s="195"/>
      <c r="D71" s="196"/>
      <c r="E71" s="196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40"/>
      <c r="Q71" s="4"/>
    </row>
    <row r="72" spans="1:17" s="2" customFormat="1" x14ac:dyDescent="0.25">
      <c r="A72" s="95"/>
      <c r="B72" s="150"/>
      <c r="C72" s="149"/>
      <c r="D72" s="150"/>
      <c r="E72" s="150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95"/>
    </row>
    <row r="73" spans="1:17" s="2" customFormat="1" x14ac:dyDescent="0.25">
      <c r="A73" s="4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4"/>
    </row>
    <row r="74" spans="1:17" s="2" customFormat="1" x14ac:dyDescent="0.25">
      <c r="A74" s="4"/>
      <c r="B74" s="60" t="s">
        <v>86</v>
      </c>
      <c r="C74" s="138">
        <v>44643</v>
      </c>
      <c r="D74" s="60" t="s">
        <v>82</v>
      </c>
      <c r="E74" s="266" t="s">
        <v>106</v>
      </c>
      <c r="F74" s="266"/>
      <c r="G74" s="266"/>
      <c r="H74" s="60"/>
      <c r="I74" s="60" t="s">
        <v>83</v>
      </c>
      <c r="J74" s="267" t="s">
        <v>107</v>
      </c>
      <c r="K74" s="267"/>
      <c r="L74" s="267"/>
      <c r="M74" s="267"/>
      <c r="N74" s="60"/>
      <c r="O74" s="60"/>
      <c r="P74" s="60"/>
      <c r="Q74" s="4"/>
    </row>
    <row r="75" spans="1:17" s="2" customFormat="1" ht="7.5" customHeight="1" x14ac:dyDescent="0.25">
      <c r="A75" s="4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4"/>
    </row>
    <row r="76" spans="1:17" s="2" customFormat="1" x14ac:dyDescent="0.25">
      <c r="A76" s="4"/>
      <c r="B76" s="60"/>
      <c r="C76" s="60"/>
      <c r="D76" s="60" t="s">
        <v>85</v>
      </c>
      <c r="E76" s="62"/>
      <c r="F76" s="62"/>
      <c r="G76" s="62"/>
      <c r="H76" s="60"/>
      <c r="I76" s="60" t="s">
        <v>85</v>
      </c>
      <c r="J76" s="61"/>
      <c r="K76" s="61"/>
      <c r="L76" s="61"/>
      <c r="M76" s="61"/>
      <c r="N76" s="60"/>
      <c r="O76" s="60"/>
      <c r="P76" s="60"/>
      <c r="Q76" s="4"/>
    </row>
    <row r="77" spans="1:17" s="2" customFormat="1" x14ac:dyDescent="0.25">
      <c r="A77" s="4"/>
      <c r="B77" s="60"/>
      <c r="C77" s="60"/>
      <c r="D77" s="60"/>
      <c r="E77" s="62"/>
      <c r="F77" s="62"/>
      <c r="G77" s="62"/>
      <c r="H77" s="60"/>
      <c r="I77" s="60"/>
      <c r="J77" s="61"/>
      <c r="K77" s="61"/>
      <c r="L77" s="61"/>
      <c r="M77" s="61"/>
      <c r="N77" s="60"/>
      <c r="O77" s="60"/>
      <c r="P77" s="60"/>
      <c r="Q77" s="4"/>
    </row>
    <row r="78" spans="1:17" s="2" customFormat="1" x14ac:dyDescent="0.2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4"/>
    </row>
    <row r="79" spans="1:17" s="2" customFormat="1" x14ac:dyDescent="0.25">
      <c r="A79" s="4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4"/>
    </row>
    <row r="80" spans="1:17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</sheetData>
  <mergeCells count="43">
    <mergeCell ref="E74:G74"/>
    <mergeCell ref="J74:M74"/>
    <mergeCell ref="D59:P59"/>
    <mergeCell ref="I50:P54"/>
    <mergeCell ref="D4:P4"/>
    <mergeCell ref="D8:P8"/>
    <mergeCell ref="C43:C44"/>
    <mergeCell ref="J43:L44"/>
    <mergeCell ref="C46:C47"/>
    <mergeCell ref="J46:L47"/>
    <mergeCell ref="N46:O46"/>
    <mergeCell ref="N47:O47"/>
    <mergeCell ref="P10:P14"/>
    <mergeCell ref="P25:P27"/>
    <mergeCell ref="C26:C27"/>
    <mergeCell ref="D12:I12"/>
    <mergeCell ref="L49:P49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H26:H27"/>
    <mergeCell ref="I26:I27"/>
    <mergeCell ref="B10:B13"/>
    <mergeCell ref="D10:I10"/>
    <mergeCell ref="D11:G11"/>
    <mergeCell ref="C10:C13"/>
    <mergeCell ref="D13:F13"/>
    <mergeCell ref="J10:O10"/>
    <mergeCell ref="J11:M11"/>
    <mergeCell ref="J12:O12"/>
    <mergeCell ref="J13:L13"/>
    <mergeCell ref="M13:M14"/>
    <mergeCell ref="N13:N14"/>
  </mergeCells>
  <conditionalFormatting sqref="P44:P48 P28:P42">
    <cfRule type="cellIs" dxfId="5" priority="4" operator="equal">
      <formula>0</formula>
    </cfRule>
    <cfRule type="containsErrors" dxfId="4" priority="5">
      <formula>ISERROR(P28)</formula>
    </cfRule>
  </conditionalFormatting>
  <conditionalFormatting sqref="P15:P25 P55:P58">
    <cfRule type="cellIs" dxfId="3" priority="3" operator="equal">
      <formula>0</formula>
    </cfRule>
    <cfRule type="containsErrors" dxfId="2" priority="6">
      <formula>ISERROR(P15)</formula>
    </cfRule>
  </conditionalFormatting>
  <conditionalFormatting sqref="P43">
    <cfRule type="cellIs" dxfId="1" priority="1" operator="equal">
      <formula>0</formula>
    </cfRule>
    <cfRule type="containsErrors" dxfId="0" priority="2">
      <formula>ISERROR(P43)</formula>
    </cfRule>
  </conditionalFormatting>
  <pageMargins left="0.70866141732283472" right="0.70866141732283472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změny rozpočtu </vt:lpstr>
      <vt:lpstr>'návrh změny rozpočtu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2022-03-23T11:36:00Z</cp:lastPrinted>
  <dcterms:created xsi:type="dcterms:W3CDTF">2017-02-23T12:10:09Z</dcterms:created>
  <dcterms:modified xsi:type="dcterms:W3CDTF">2022-03-23T11:46:03Z</dcterms:modified>
</cp:coreProperties>
</file>