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MěLe" sheetId="1" r:id="rId1"/>
  </sheets>
  <definedNames>
    <definedName name="_xlnm.Print_Area" localSheetId="0">MěLe!$A$1:$AC$98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6" i="1" l="1"/>
  <c r="S56" i="1"/>
  <c r="M56" i="1"/>
  <c r="G56" i="1"/>
  <c r="Y55" i="1"/>
  <c r="S55" i="1"/>
  <c r="M55" i="1"/>
  <c r="G55" i="1"/>
  <c r="Y54" i="1"/>
  <c r="S54" i="1"/>
  <c r="M54" i="1"/>
  <c r="G54" i="1"/>
  <c r="Y53" i="1"/>
  <c r="S53" i="1"/>
  <c r="M53" i="1"/>
  <c r="G53" i="1"/>
  <c r="Y52" i="1"/>
  <c r="S52" i="1"/>
  <c r="M52" i="1"/>
  <c r="G52" i="1"/>
  <c r="Z41" i="1"/>
  <c r="X41" i="1"/>
  <c r="W41" i="1"/>
  <c r="V41" i="1"/>
  <c r="Y41" i="1" s="1"/>
  <c r="T41" i="1"/>
  <c r="R41" i="1"/>
  <c r="Q41" i="1"/>
  <c r="P41" i="1"/>
  <c r="S41" i="1" s="1"/>
  <c r="N41" i="1"/>
  <c r="L41" i="1"/>
  <c r="K41" i="1"/>
  <c r="J41" i="1"/>
  <c r="M41" i="1" s="1"/>
  <c r="H41" i="1"/>
  <c r="F41" i="1"/>
  <c r="E41" i="1"/>
  <c r="D41" i="1"/>
  <c r="G41" i="1" s="1"/>
  <c r="Y40" i="1"/>
  <c r="AA40" i="1" s="1"/>
  <c r="S40" i="1"/>
  <c r="U40" i="1" s="1"/>
  <c r="M40" i="1"/>
  <c r="O40" i="1" s="1"/>
  <c r="G40" i="1"/>
  <c r="I40" i="1" s="1"/>
  <c r="AA39" i="1"/>
  <c r="AB39" i="1" s="1"/>
  <c r="Y39" i="1"/>
  <c r="S39" i="1"/>
  <c r="U39" i="1" s="1"/>
  <c r="O39" i="1"/>
  <c r="M39" i="1"/>
  <c r="G39" i="1"/>
  <c r="I39" i="1" s="1"/>
  <c r="Y38" i="1"/>
  <c r="AA38" i="1" s="1"/>
  <c r="AB38" i="1" s="1"/>
  <c r="S38" i="1"/>
  <c r="U38" i="1" s="1"/>
  <c r="M38" i="1"/>
  <c r="O38" i="1" s="1"/>
  <c r="G38" i="1"/>
  <c r="I38" i="1" s="1"/>
  <c r="Y37" i="1"/>
  <c r="AA37" i="1" s="1"/>
  <c r="AB37" i="1" s="1"/>
  <c r="U37" i="1"/>
  <c r="S37" i="1"/>
  <c r="M37" i="1"/>
  <c r="O37" i="1" s="1"/>
  <c r="I37" i="1"/>
  <c r="G37" i="1"/>
  <c r="Y36" i="1"/>
  <c r="AA36" i="1" s="1"/>
  <c r="S36" i="1"/>
  <c r="U36" i="1" s="1"/>
  <c r="M36" i="1"/>
  <c r="O36" i="1" s="1"/>
  <c r="G36" i="1"/>
  <c r="I36" i="1" s="1"/>
  <c r="AA35" i="1"/>
  <c r="AB35" i="1" s="1"/>
  <c r="Y35" i="1"/>
  <c r="S35" i="1"/>
  <c r="U35" i="1" s="1"/>
  <c r="O35" i="1"/>
  <c r="M35" i="1"/>
  <c r="G35" i="1"/>
  <c r="I35" i="1" s="1"/>
  <c r="Y34" i="1"/>
  <c r="AA34" i="1" s="1"/>
  <c r="AB34" i="1" s="1"/>
  <c r="S34" i="1"/>
  <c r="U34" i="1" s="1"/>
  <c r="M34" i="1"/>
  <c r="O34" i="1" s="1"/>
  <c r="G34" i="1"/>
  <c r="I34" i="1" s="1"/>
  <c r="Y33" i="1"/>
  <c r="AA33" i="1" s="1"/>
  <c r="AB33" i="1" s="1"/>
  <c r="U33" i="1"/>
  <c r="S33" i="1"/>
  <c r="M33" i="1"/>
  <c r="O33" i="1" s="1"/>
  <c r="I33" i="1"/>
  <c r="G33" i="1"/>
  <c r="Y32" i="1"/>
  <c r="AA32" i="1" s="1"/>
  <c r="S32" i="1"/>
  <c r="U32" i="1" s="1"/>
  <c r="M32" i="1"/>
  <c r="O32" i="1" s="1"/>
  <c r="G32" i="1"/>
  <c r="I32" i="1" s="1"/>
  <c r="Y31" i="1"/>
  <c r="U31" i="1"/>
  <c r="S31" i="1"/>
  <c r="G31" i="1"/>
  <c r="I31" i="1" s="1"/>
  <c r="Y30" i="1"/>
  <c r="AA30" i="1" s="1"/>
  <c r="S30" i="1"/>
  <c r="U30" i="1" s="1"/>
  <c r="M30" i="1"/>
  <c r="O30" i="1" s="1"/>
  <c r="G30" i="1"/>
  <c r="I30" i="1" s="1"/>
  <c r="Y29" i="1"/>
  <c r="AA29" i="1" s="1"/>
  <c r="S29" i="1"/>
  <c r="U29" i="1" s="1"/>
  <c r="M29" i="1"/>
  <c r="O29" i="1" s="1"/>
  <c r="G29" i="1"/>
  <c r="I29" i="1" s="1"/>
  <c r="Y28" i="1"/>
  <c r="AA28" i="1" s="1"/>
  <c r="U28" i="1"/>
  <c r="S28" i="1"/>
  <c r="M28" i="1"/>
  <c r="O28" i="1" s="1"/>
  <c r="I28" i="1"/>
  <c r="G28" i="1"/>
  <c r="Z24" i="1"/>
  <c r="Z42" i="1" s="1"/>
  <c r="X24" i="1"/>
  <c r="X42" i="1" s="1"/>
  <c r="W24" i="1"/>
  <c r="W42" i="1" s="1"/>
  <c r="V24" i="1"/>
  <c r="V42" i="1" s="1"/>
  <c r="T24" i="1"/>
  <c r="T42" i="1" s="1"/>
  <c r="R24" i="1"/>
  <c r="R42" i="1" s="1"/>
  <c r="Q24" i="1"/>
  <c r="Q42" i="1" s="1"/>
  <c r="P24" i="1"/>
  <c r="P42" i="1" s="1"/>
  <c r="N24" i="1"/>
  <c r="N42" i="1" s="1"/>
  <c r="L24" i="1"/>
  <c r="L42" i="1" s="1"/>
  <c r="K24" i="1"/>
  <c r="K42" i="1" s="1"/>
  <c r="J24" i="1"/>
  <c r="J42" i="1" s="1"/>
  <c r="H24" i="1"/>
  <c r="H42" i="1" s="1"/>
  <c r="F24" i="1"/>
  <c r="G24" i="1" s="1"/>
  <c r="G42" i="1" s="1"/>
  <c r="E24" i="1"/>
  <c r="E42" i="1" s="1"/>
  <c r="D24" i="1"/>
  <c r="D42" i="1" s="1"/>
  <c r="AA23" i="1"/>
  <c r="AB23" i="1" s="1"/>
  <c r="Y23" i="1"/>
  <c r="S23" i="1"/>
  <c r="U23" i="1" s="1"/>
  <c r="O23" i="1"/>
  <c r="M23" i="1"/>
  <c r="G23" i="1"/>
  <c r="I23" i="1" s="1"/>
  <c r="Y22" i="1"/>
  <c r="AA22" i="1" s="1"/>
  <c r="U22" i="1"/>
  <c r="S22" i="1"/>
  <c r="M22" i="1"/>
  <c r="O22" i="1" s="1"/>
  <c r="I22" i="1"/>
  <c r="G22" i="1"/>
  <c r="Y21" i="1"/>
  <c r="AA21" i="1" s="1"/>
  <c r="AB21" i="1" s="1"/>
  <c r="U21" i="1"/>
  <c r="S21" i="1"/>
  <c r="M21" i="1"/>
  <c r="O21" i="1" s="1"/>
  <c r="I21" i="1"/>
  <c r="G21" i="1"/>
  <c r="AA20" i="1"/>
  <c r="AB20" i="1" s="1"/>
  <c r="Y20" i="1"/>
  <c r="S20" i="1"/>
  <c r="U20" i="1" s="1"/>
  <c r="O20" i="1"/>
  <c r="M20" i="1"/>
  <c r="G20" i="1"/>
  <c r="I20" i="1" s="1"/>
  <c r="AB19" i="1"/>
  <c r="AA19" i="1"/>
  <c r="Y19" i="1"/>
  <c r="S19" i="1"/>
  <c r="U19" i="1" s="1"/>
  <c r="O19" i="1"/>
  <c r="M19" i="1"/>
  <c r="G19" i="1"/>
  <c r="I19" i="1" s="1"/>
  <c r="Y18" i="1"/>
  <c r="AA18" i="1" s="1"/>
  <c r="U18" i="1"/>
  <c r="S18" i="1"/>
  <c r="M18" i="1"/>
  <c r="O18" i="1" s="1"/>
  <c r="I18" i="1"/>
  <c r="G18" i="1"/>
  <c r="Y17" i="1"/>
  <c r="AA17" i="1" s="1"/>
  <c r="AB17" i="1" s="1"/>
  <c r="U17" i="1"/>
  <c r="S17" i="1"/>
  <c r="M17" i="1"/>
  <c r="O17" i="1" s="1"/>
  <c r="I17" i="1"/>
  <c r="G17" i="1"/>
  <c r="AA16" i="1"/>
  <c r="AB16" i="1" s="1"/>
  <c r="Y16" i="1"/>
  <c r="U16" i="1"/>
  <c r="S16" i="1"/>
  <c r="O16" i="1"/>
  <c r="M16" i="1"/>
  <c r="I16" i="1"/>
  <c r="G16" i="1"/>
  <c r="Y15" i="1"/>
  <c r="AA15" i="1" s="1"/>
  <c r="S15" i="1"/>
  <c r="U15" i="1" s="1"/>
  <c r="U24" i="1" s="1"/>
  <c r="M15" i="1"/>
  <c r="O15" i="1" s="1"/>
  <c r="O24" i="1" s="1"/>
  <c r="G15" i="1"/>
  <c r="I15" i="1" s="1"/>
  <c r="I24" i="1" s="1"/>
  <c r="I41" i="1" l="1"/>
  <c r="O41" i="1"/>
  <c r="O42" i="1"/>
  <c r="O43" i="1" s="1"/>
  <c r="AA24" i="1"/>
  <c r="AB15" i="1"/>
  <c r="AB18" i="1"/>
  <c r="U41" i="1"/>
  <c r="U42" i="1" s="1"/>
  <c r="U43" i="1" s="1"/>
  <c r="I42" i="1"/>
  <c r="I43" i="1" s="1"/>
  <c r="AB22" i="1"/>
  <c r="AB28" i="1"/>
  <c r="AB29" i="1"/>
  <c r="AB30" i="1"/>
  <c r="AB32" i="1"/>
  <c r="AA41" i="1"/>
  <c r="AB41" i="1" s="1"/>
  <c r="AB36" i="1"/>
  <c r="AB40" i="1"/>
  <c r="M24" i="1"/>
  <c r="M42" i="1" s="1"/>
  <c r="Y24" i="1"/>
  <c r="Y42" i="1" s="1"/>
  <c r="F42" i="1"/>
  <c r="S24" i="1"/>
  <c r="S42" i="1" s="1"/>
  <c r="AB24" i="1" l="1"/>
  <c r="AA42" i="1"/>
  <c r="AA43" i="1" l="1"/>
  <c r="AB43" i="1" s="1"/>
  <c r="AB42" i="1"/>
</calcChain>
</file>

<file path=xl/sharedStrings.xml><?xml version="1.0" encoding="utf-8"?>
<sst xmlns="http://schemas.openxmlformats.org/spreadsheetml/2006/main" count="203" uniqueCount="114">
  <si>
    <t>Návrh rozpočtu 2023</t>
  </si>
  <si>
    <t>Název organizace:</t>
  </si>
  <si>
    <t>Městské lesy Chomutov, příspěvková organizace</t>
  </si>
  <si>
    <t>IČO:</t>
  </si>
  <si>
    <t>Sídlo:</t>
  </si>
  <si>
    <t>Hora Svatého Šebestiána 90, 431 82</t>
  </si>
  <si>
    <t xml:space="preserve">Poř.č. řádku </t>
  </si>
  <si>
    <t>Ukazatel</t>
  </si>
  <si>
    <t>Skutečnost k 31.12.2021</t>
  </si>
  <si>
    <t>Schválený rozpočet (plán NaV 2022)</t>
  </si>
  <si>
    <t>Skutečnost k 30.6.2022</t>
  </si>
  <si>
    <t>Plán 2023 (návrh rozpočtu organizace)</t>
  </si>
  <si>
    <t>Porovnání s rokem 2022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</si>
  <si>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</si>
  <si>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</si>
  <si>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</si>
  <si>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</si>
  <si>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</si>
  <si>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</si>
  <si>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</si>
  <si>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</si>
  <si>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</si>
  <si>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</si>
  <si>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</si>
  <si>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</si>
  <si>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</si>
  <si>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</si>
  <si>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</si>
  <si>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</si>
  <si>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</si>
  <si>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</si>
  <si>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</si>
  <si>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</si>
  <si>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</si>
  <si>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</si>
  <si>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</si>
  <si>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</si>
  <si>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</si>
  <si>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</si>
  <si>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</si>
  <si>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</si>
  <si>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</si>
  <si>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</si>
  <si>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</si>
  <si>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</si>
  <si>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</si>
  <si>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</si>
  <si>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</si>
  <si>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</si>
  <si>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</si>
  <si>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</si>
  <si>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</si>
  <si>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</si>
  <si>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</si>
  <si>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</si>
  <si>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</si>
  <si>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</si>
  <si>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Aktivace oběžného majetku</t>
  </si>
  <si>
    <t>15.</t>
  </si>
  <si>
    <t>Služby</t>
  </si>
  <si>
    <t>16.</t>
  </si>
  <si>
    <t>Mzdové náklady</t>
  </si>
  <si>
    <t>17.</t>
  </si>
  <si>
    <t>v tom:  mzdy zaměstnanců</t>
  </si>
  <si>
    <t>18.</t>
  </si>
  <si>
    <t>ostatní osobní náklady</t>
  </si>
  <si>
    <t>19.</t>
  </si>
  <si>
    <t>Povinné pojistné placené zaměstnavatelem</t>
  </si>
  <si>
    <t>20.</t>
  </si>
  <si>
    <t>Daně a poplatky</t>
  </si>
  <si>
    <t>21.</t>
  </si>
  <si>
    <t>Odpisy nehmotného a hmotného investičního majetku</t>
  </si>
  <si>
    <t>22.</t>
  </si>
  <si>
    <t>Tvorba a zúčtování rezerv</t>
  </si>
  <si>
    <t>23.</t>
  </si>
  <si>
    <t>Ostatní náklady</t>
  </si>
  <si>
    <t>24.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</si>
  <si>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</si>
  <si>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</si>
  <si>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</si>
  <si>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</si>
  <si>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</si>
  <si>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</si>
  <si>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</si>
  <si>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</si>
  <si>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</si>
  <si>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</si>
  <si>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</si>
  <si>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</si>
  <si>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</si>
  <si>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</si>
  <si>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</si>
  <si>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</si>
  <si>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</si>
  <si>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</si>
  <si>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</si>
  <si>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</si>
  <si>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</si>
  <si>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</si>
  <si>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</si>
  <si>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</si>
  <si>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</si>
  <si>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</si>
  <si>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</si>
  <si>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</si>
  <si>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</si>
  <si>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</si>
  <si>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Čerpání investičního fondu v roce 2023 na pořízení nového univerzálního kolového traktoru Valtra. Na podzim roku 2022 budou vypsány dotační tituly na pořízení lesnické techniky, organizací bude podána žádost o poskytnutí dotace.</t>
  </si>
  <si>
    <t>Dne:</t>
  </si>
  <si>
    <t xml:space="preserve">Sestavil: </t>
  </si>
  <si>
    <t>Ing. Veronika Purkrábek, ekonom</t>
  </si>
  <si>
    <t xml:space="preserve">Schválil: </t>
  </si>
  <si>
    <t>Petr Markes, ředitel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</si>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</sst>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95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4" fillId="2" borderId="0" xfId="0" applyFont="1" applyFill="1"/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2" borderId="0" xfId="0" applyFont="1" applyFill="1"/>
    <xf numFmtId="0" fontId="0" fillId="0" borderId="0" xfId="0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0" fontId="3" fillId="0" borderId="21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165" fontId="0" fillId="6" borderId="24" xfId="0" applyNumberFormat="1" applyFill="1" applyBorder="1" applyAlignment="1">
      <alignment horizontal="right"/>
    </xf>
    <xf numFmtId="165" fontId="0" fillId="6" borderId="25" xfId="0" applyNumberFormat="1" applyFill="1" applyBorder="1" applyAlignment="1">
      <alignment horizontal="right"/>
    </xf>
    <xf numFmtId="165" fontId="0" fillId="0" borderId="25" xfId="0" applyNumberFormat="1" applyBorder="1" applyAlignment="1" applyProtection="1">
      <alignment horizontal="right"/>
      <protection locked="0"/>
    </xf>
    <xf numFmtId="165" fontId="0" fillId="0" borderId="26" xfId="0" applyNumberFormat="1" applyBorder="1" applyAlignment="1" applyProtection="1">
      <alignment horizontal="right"/>
      <protection locked="0"/>
    </xf>
    <xf numFmtId="165" fontId="0" fillId="0" borderId="27" xfId="0" applyNumberFormat="1" applyBorder="1" applyAlignment="1" applyProtection="1">
      <alignment horizontal="right"/>
      <protection locked="0"/>
    </xf>
    <xf numFmtId="165" fontId="0" fillId="0" borderId="27" xfId="0" applyNumberFormat="1" applyBorder="1" applyAlignment="1">
      <alignment horizontal="right"/>
    </xf>
    <xf numFmtId="10" fontId="5" fillId="0" borderId="27" xfId="0" applyNumberFormat="1" applyFont="1" applyBorder="1"/>
    <xf numFmtId="0" fontId="0" fillId="0" borderId="28" xfId="0" applyBorder="1" applyAlignment="1">
      <alignment horizontal="center"/>
    </xf>
    <xf numFmtId="0" fontId="0" fillId="7" borderId="29" xfId="0" applyFill="1" applyBorder="1"/>
    <xf numFmtId="165" fontId="0" fillId="7" borderId="28" xfId="0" applyNumberFormat="1" applyFill="1" applyBorder="1" applyAlignment="1" applyProtection="1">
      <alignment horizontal="right"/>
      <protection locked="0"/>
    </xf>
    <xf numFmtId="165" fontId="0" fillId="6" borderId="30" xfId="0" applyNumberFormat="1" applyFill="1" applyBorder="1" applyAlignment="1">
      <alignment horizontal="right"/>
    </xf>
    <xf numFmtId="165" fontId="0" fillId="0" borderId="31" xfId="0" applyNumberFormat="1" applyBorder="1" applyAlignment="1" applyProtection="1">
      <alignment horizontal="right"/>
      <protection locked="0"/>
    </xf>
    <xf numFmtId="165" fontId="0" fillId="8" borderId="27" xfId="0" applyNumberFormat="1" applyFill="1" applyBorder="1" applyAlignment="1" applyProtection="1">
      <alignment horizontal="right"/>
      <protection locked="0"/>
    </xf>
    <xf numFmtId="0" fontId="5" fillId="9" borderId="29" xfId="0" applyFont="1" applyFill="1" applyBorder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>
      <alignment horizontal="right"/>
    </xf>
    <xf numFmtId="165" fontId="0" fillId="8" borderId="32" xfId="0" applyNumberFormat="1" applyFill="1" applyBorder="1" applyAlignment="1" applyProtection="1">
      <alignment horizontal="right"/>
      <protection locked="0"/>
    </xf>
    <xf numFmtId="0" fontId="5" fillId="0" borderId="29" xfId="0" applyFont="1" applyBorder="1" applyAlignment="1">
      <alignment horizontal="left"/>
    </xf>
    <xf numFmtId="165" fontId="0" fillId="6" borderId="28" xfId="0" applyNumberFormat="1" applyFill="1" applyBorder="1" applyAlignment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0" fontId="5" fillId="0" borderId="29" xfId="0" applyFont="1" applyBorder="1"/>
    <xf numFmtId="165" fontId="2" fillId="6" borderId="28" xfId="0" applyNumberFormat="1" applyFont="1" applyFill="1" applyBorder="1" applyAlignment="1">
      <alignment horizontal="right"/>
    </xf>
    <xf numFmtId="0" fontId="8" fillId="0" borderId="29" xfId="0" applyFont="1" applyBorder="1"/>
    <xf numFmtId="165" fontId="0" fillId="0" borderId="30" xfId="0" applyNumberFormat="1" applyBorder="1" applyAlignment="1" applyProtection="1">
      <alignment horizontal="right"/>
      <protection locked="0"/>
    </xf>
    <xf numFmtId="0" fontId="0" fillId="0" borderId="29" xfId="0" applyBorder="1"/>
    <xf numFmtId="165" fontId="0" fillId="0" borderId="32" xfId="0" applyNumberFormat="1" applyBorder="1" applyAlignment="1" applyProtection="1">
      <alignment horizontal="right"/>
      <protection locked="0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 indent="5"/>
    </xf>
    <xf numFmtId="165" fontId="0" fillId="6" borderId="35" xfId="0" applyNumberFormat="1" applyFill="1" applyBorder="1" applyAlignment="1">
      <alignment horizontal="right"/>
    </xf>
    <xf numFmtId="165" fontId="0" fillId="6" borderId="36" xfId="0" applyNumberFormat="1" applyFill="1" applyBorder="1" applyAlignment="1">
      <alignment horizontal="right"/>
    </xf>
    <xf numFmtId="165" fontId="0" fillId="0" borderId="36" xfId="0" applyNumberFormat="1" applyBorder="1" applyAlignment="1" applyProtection="1">
      <alignment horizontal="right"/>
      <protection locked="0"/>
    </xf>
    <xf numFmtId="165" fontId="0" fillId="0" borderId="37" xfId="0" applyNumberFormat="1" applyBorder="1" applyAlignment="1" applyProtection="1">
      <alignment horizontal="right"/>
      <protection locked="0"/>
    </xf>
    <xf numFmtId="165" fontId="0" fillId="0" borderId="12" xfId="0" applyNumberFormat="1" applyBorder="1" applyAlignment="1">
      <alignment horizontal="right"/>
    </xf>
    <xf numFmtId="165" fontId="0" fillId="0" borderId="38" xfId="0" applyNumberFormat="1" applyBorder="1" applyAlignment="1" applyProtection="1">
      <alignment horizontal="right"/>
      <protection locked="0"/>
    </xf>
    <xf numFmtId="10" fontId="5" fillId="0" borderId="12" xfId="0" applyNumberFormat="1" applyFont="1" applyBorder="1"/>
    <xf numFmtId="0" fontId="3" fillId="0" borderId="39" xfId="0" applyFont="1" applyBorder="1" applyAlignment="1">
      <alignment horizontal="center"/>
    </xf>
    <xf numFmtId="0" fontId="3" fillId="4" borderId="40" xfId="0" applyFont="1" applyFill="1" applyBorder="1"/>
    <xf numFmtId="165" fontId="3" fillId="4" borderId="1" xfId="0" applyNumberFormat="1" applyFont="1" applyFill="1" applyBorder="1" applyAlignment="1">
      <alignment horizontal="right"/>
    </xf>
    <xf numFmtId="165" fontId="3" fillId="4" borderId="10" xfId="0" applyNumberFormat="1" applyFont="1" applyFill="1" applyBorder="1" applyAlignment="1">
      <alignment horizontal="right"/>
    </xf>
    <xf numFmtId="165" fontId="3" fillId="4" borderId="11" xfId="0" applyNumberFormat="1" applyFont="1" applyFill="1" applyBorder="1" applyAlignment="1">
      <alignment horizontal="right"/>
    </xf>
    <xf numFmtId="165" fontId="3" fillId="4" borderId="6" xfId="0" applyNumberFormat="1" applyFont="1" applyFill="1" applyBorder="1" applyAlignment="1">
      <alignment horizontal="right"/>
    </xf>
    <xf numFmtId="10" fontId="5" fillId="4" borderId="39" xfId="0" applyNumberFormat="1" applyFont="1" applyFill="1" applyBorder="1"/>
    <xf numFmtId="0" fontId="0" fillId="5" borderId="41" xfId="0" applyFill="1" applyBorder="1" applyAlignment="1">
      <alignment horizontal="center"/>
    </xf>
    <xf numFmtId="0" fontId="3" fillId="5" borderId="40" xfId="0" applyFont="1" applyFill="1" applyBorder="1"/>
    <xf numFmtId="165" fontId="9" fillId="9" borderId="14" xfId="0" applyNumberFormat="1" applyFont="1" applyFill="1" applyBorder="1" applyAlignment="1">
      <alignment horizontal="center"/>
    </xf>
    <xf numFmtId="165" fontId="9" fillId="9" borderId="15" xfId="0" applyNumberFormat="1" applyFont="1" applyFill="1" applyBorder="1" applyAlignment="1">
      <alignment horizontal="center"/>
    </xf>
    <xf numFmtId="165" fontId="9" fillId="9" borderId="40" xfId="0" applyNumberFormat="1" applyFont="1" applyFill="1" applyBorder="1" applyAlignment="1">
      <alignment horizontal="center"/>
    </xf>
    <xf numFmtId="165" fontId="9" fillId="9" borderId="42" xfId="0" applyNumberFormat="1" applyFont="1" applyFill="1" applyBorder="1" applyAlignment="1">
      <alignment horizontal="center"/>
    </xf>
    <xf numFmtId="10" fontId="10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0" fontId="10" fillId="0" borderId="21" xfId="0" applyNumberFormat="1" applyFont="1" applyBorder="1" applyAlignment="1">
      <alignment horizontal="center" vertical="center" wrapText="1"/>
    </xf>
    <xf numFmtId="165" fontId="0" fillId="0" borderId="45" xfId="0" applyNumberFormat="1" applyBorder="1" applyProtection="1">
      <protection locked="0"/>
    </xf>
    <xf numFmtId="165" fontId="0" fillId="0" borderId="46" xfId="0" applyNumberFormat="1" applyBorder="1" applyProtection="1">
      <protection locked="0"/>
    </xf>
    <xf numFmtId="165" fontId="0" fillId="0" borderId="47" xfId="0" applyNumberFormat="1" applyBorder="1" applyAlignment="1">
      <alignment horizontal="right"/>
    </xf>
    <xf numFmtId="165" fontId="0" fillId="0" borderId="22" xfId="0" applyNumberFormat="1" applyBorder="1" applyProtection="1">
      <protection locked="0"/>
    </xf>
    <xf numFmtId="165" fontId="0" fillId="0" borderId="48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28" xfId="0" applyBorder="1" applyProtection="1">
      <protection locked="0"/>
    </xf>
    <xf numFmtId="0" fontId="5" fillId="0" borderId="29" xfId="0" applyFont="1" applyBorder="1" applyAlignment="1">
      <alignment horizontal="left" indent="5"/>
    </xf>
    <xf numFmtId="0" fontId="0" fillId="0" borderId="50" xfId="0" applyBorder="1"/>
    <xf numFmtId="165" fontId="0" fillId="0" borderId="51" xfId="0" applyNumberFormat="1" applyBorder="1" applyProtection="1">
      <protection locked="0"/>
    </xf>
    <xf numFmtId="165" fontId="0" fillId="0" borderId="52" xfId="0" applyNumberFormat="1" applyBorder="1" applyProtection="1">
      <protection locked="0"/>
    </xf>
    <xf numFmtId="165" fontId="0" fillId="0" borderId="35" xfId="0" applyNumberFormat="1" applyBorder="1" applyProtection="1">
      <protection locked="0"/>
    </xf>
    <xf numFmtId="165" fontId="0" fillId="0" borderId="32" xfId="0" applyNumberFormat="1" applyBorder="1" applyAlignment="1">
      <alignment horizontal="right"/>
    </xf>
    <xf numFmtId="0" fontId="3" fillId="9" borderId="14" xfId="0" applyFont="1" applyFill="1" applyBorder="1"/>
    <xf numFmtId="165" fontId="3" fillId="9" borderId="19" xfId="0" applyNumberFormat="1" applyFont="1" applyFill="1" applyBorder="1"/>
    <xf numFmtId="165" fontId="0" fillId="9" borderId="46" xfId="0" applyNumberFormat="1" applyFill="1" applyBorder="1" applyProtection="1">
      <protection locked="0"/>
    </xf>
    <xf numFmtId="165" fontId="3" fillId="9" borderId="16" xfId="0" applyNumberFormat="1" applyFont="1" applyFill="1" applyBorder="1"/>
    <xf numFmtId="165" fontId="3" fillId="9" borderId="39" xfId="0" applyNumberFormat="1" applyFont="1" applyFill="1" applyBorder="1"/>
    <xf numFmtId="10" fontId="5" fillId="9" borderId="39" xfId="0" applyNumberFormat="1" applyFont="1" applyFill="1" applyBorder="1"/>
    <xf numFmtId="0" fontId="6" fillId="0" borderId="53" xfId="0" applyFont="1" applyBorder="1" applyAlignment="1">
      <alignment horizontal="center"/>
    </xf>
    <xf numFmtId="0" fontId="6" fillId="10" borderId="53" xfId="0" applyFont="1" applyFill="1" applyBorder="1" applyAlignment="1">
      <alignment horizontal="left"/>
    </xf>
    <xf numFmtId="166" fontId="6" fillId="10" borderId="53" xfId="0" applyNumberFormat="1" applyFont="1" applyFill="1" applyBorder="1"/>
    <xf numFmtId="166" fontId="13" fillId="11" borderId="53" xfId="0" applyNumberFormat="1" applyFont="1" applyFill="1" applyBorder="1"/>
    <xf numFmtId="166" fontId="13" fillId="11" borderId="6" xfId="0" applyNumberFormat="1" applyFont="1" applyFill="1" applyBorder="1"/>
    <xf numFmtId="10" fontId="1" fillId="11" borderId="27" xfId="0" applyNumberFormat="1" applyFont="1" applyFill="1" applyBorder="1"/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5" fillId="5" borderId="19" xfId="0" applyNumberFormat="1" applyFont="1" applyFill="1" applyBorder="1" applyAlignment="1">
      <alignment horizontal="center"/>
    </xf>
    <xf numFmtId="165" fontId="15" fillId="5" borderId="4" xfId="0" applyNumberFormat="1" applyFont="1" applyFill="1" applyBorder="1"/>
    <xf numFmtId="0" fontId="14" fillId="5" borderId="4" xfId="0" applyFont="1" applyFill="1" applyBorder="1"/>
    <xf numFmtId="165" fontId="15" fillId="5" borderId="43" xfId="0" applyNumberFormat="1" applyFont="1" applyFill="1" applyBorder="1"/>
    <xf numFmtId="166" fontId="14" fillId="12" borderId="39" xfId="0" applyNumberFormat="1" applyFont="1" applyFill="1" applyBorder="1"/>
    <xf numFmtId="165" fontId="15" fillId="5" borderId="5" xfId="0" applyNumberFormat="1" applyFont="1" applyFill="1" applyBorder="1"/>
    <xf numFmtId="0" fontId="0" fillId="2" borderId="0" xfId="0" applyFill="1" applyAlignment="1">
      <alignment horizontal="center"/>
    </xf>
    <xf numFmtId="0" fontId="3" fillId="2" borderId="0" xfId="0" applyFont="1" applyFill="1"/>
    <xf numFmtId="165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0" fontId="3" fillId="13" borderId="41" xfId="0" applyFont="1" applyFill="1" applyBorder="1" applyAlignment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/>
    <xf numFmtId="165" fontId="3" fillId="5" borderId="5" xfId="0" applyNumberFormat="1" applyFont="1" applyFill="1" applyBorder="1"/>
    <xf numFmtId="165" fontId="15" fillId="2" borderId="0" xfId="0" applyNumberFormat="1" applyFont="1" applyFill="1" applyAlignment="1">
      <alignment horizontal="right"/>
    </xf>
    <xf numFmtId="0" fontId="3" fillId="13" borderId="54" xfId="0" applyFont="1" applyFill="1" applyBorder="1" applyAlignment="1">
      <alignment horizontal="left" vertical="center"/>
    </xf>
    <xf numFmtId="165" fontId="3" fillId="0" borderId="17" xfId="0" applyNumberFormat="1" applyFont="1" applyBorder="1" applyProtection="1">
      <protection locked="0"/>
    </xf>
    <xf numFmtId="165" fontId="3" fillId="0" borderId="55" xfId="0" applyNumberFormat="1" applyFont="1" applyBorder="1" applyProtection="1">
      <protection locked="0"/>
    </xf>
    <xf numFmtId="165" fontId="3" fillId="0" borderId="20" xfId="0" applyNumberFormat="1" applyFont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>
      <alignment horizontal="center" wrapText="1"/>
    </xf>
    <xf numFmtId="165" fontId="16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13" borderId="21" xfId="0" applyFont="1" applyFill="1" applyBorder="1" applyAlignment="1">
      <alignment horizontal="left" vertical="center"/>
    </xf>
    <xf numFmtId="165" fontId="3" fillId="0" borderId="44" xfId="0" applyNumberFormat="1" applyFont="1" applyBorder="1" applyProtection="1">
      <protection locked="0"/>
    </xf>
    <xf numFmtId="165" fontId="3" fillId="2" borderId="0" xfId="0" applyNumberFormat="1" applyFont="1" applyFill="1" applyAlignment="1" applyProtection="1">
      <alignment horizontal="right"/>
      <protection locked="0"/>
    </xf>
    <xf numFmtId="0" fontId="3" fillId="13" borderId="30" xfId="0" applyFont="1" applyFill="1" applyBorder="1"/>
    <xf numFmtId="165" fontId="3" fillId="13" borderId="30" xfId="0" applyNumberFormat="1" applyFont="1" applyFill="1" applyBorder="1" applyAlignment="1">
      <alignment horizontal="center"/>
    </xf>
    <xf numFmtId="0" fontId="3" fillId="0" borderId="30" xfId="0" applyFont="1" applyBorder="1"/>
    <xf numFmtId="165" fontId="3" fillId="0" borderId="30" xfId="0" applyNumberFormat="1" applyFont="1" applyBorder="1" applyAlignment="1" applyProtection="1">
      <alignment horizontal="right"/>
      <protection locked="0"/>
    </xf>
    <xf numFmtId="165" fontId="3" fillId="0" borderId="30" xfId="0" applyNumberFormat="1" applyFont="1" applyBorder="1"/>
    <xf numFmtId="0" fontId="9" fillId="0" borderId="30" xfId="0" applyFont="1" applyBorder="1"/>
    <xf numFmtId="165" fontId="3" fillId="0" borderId="30" xfId="0" applyNumberFormat="1" applyFont="1" applyBorder="1" applyProtection="1">
      <protection locked="0"/>
    </xf>
    <xf numFmtId="0" fontId="3" fillId="13" borderId="38" xfId="0" applyFont="1" applyFill="1" applyBorder="1" applyAlignment="1">
      <alignment horizontal="left"/>
    </xf>
    <xf numFmtId="0" fontId="3" fillId="13" borderId="56" xfId="0" applyFont="1" applyFill="1" applyBorder="1" applyAlignment="1">
      <alignment horizontal="left"/>
    </xf>
    <xf numFmtId="165" fontId="3" fillId="0" borderId="56" xfId="0" applyNumberFormat="1" applyFont="1" applyBorder="1" applyAlignment="1" applyProtection="1">
      <alignment horizontal="left"/>
      <protection locked="0"/>
    </xf>
    <xf numFmtId="0" fontId="0" fillId="0" borderId="56" xfId="0" applyBorder="1"/>
    <xf numFmtId="0" fontId="0" fillId="0" borderId="51" xfId="0" applyBorder="1"/>
    <xf numFmtId="0" fontId="0" fillId="0" borderId="13" xfId="0" applyBorder="1"/>
    <xf numFmtId="0" fontId="0" fillId="0" borderId="57" xfId="0" applyBorder="1"/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18" fillId="0" borderId="13" xfId="1" applyFont="1" applyBorder="1"/>
    <xf numFmtId="0" fontId="18" fillId="0" borderId="0" xfId="1" applyFont="1"/>
    <xf numFmtId="0" fontId="18" fillId="0" borderId="0" xfId="0" applyFont="1"/>
    <xf numFmtId="0" fontId="18" fillId="0" borderId="26" xfId="1" applyFont="1" applyBorder="1"/>
    <xf numFmtId="0" fontId="18" fillId="0" borderId="58" xfId="0" applyFont="1" applyBorder="1"/>
    <xf numFmtId="0" fontId="18" fillId="0" borderId="58" xfId="1" applyFont="1" applyBorder="1"/>
    <xf numFmtId="0" fontId="3" fillId="0" borderId="58" xfId="0" applyFont="1" applyBorder="1" applyAlignment="1" applyProtection="1">
      <alignment horizontal="left"/>
      <protection locked="0"/>
    </xf>
    <xf numFmtId="0" fontId="0" fillId="0" borderId="58" xfId="0" applyBorder="1"/>
    <xf numFmtId="0" fontId="0" fillId="0" borderId="59" xfId="0" applyBorder="1"/>
    <xf numFmtId="0" fontId="18" fillId="2" borderId="0" xfId="1" applyFont="1" applyFill="1"/>
    <xf numFmtId="0" fontId="18" fillId="2" borderId="0" xfId="0" applyFont="1" applyFill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14" fontId="3" fillId="14" borderId="0" xfId="0" applyNumberFormat="1" applyFont="1" applyFill="1" applyAlignment="1" applyProtection="1">
      <alignment horizontal="left"/>
      <protection locked="0"/>
    </xf>
    <xf numFmtId="0" fontId="3" fillId="14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14" borderId="0" xfId="0" applyFont="1" applyFill="1" applyAlignment="1">
      <alignment horizontal="left"/>
    </xf>
    <xf numFmtId="10" fontId="0" fillId="0" borderId="0" xfId="0" applyNumberForma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AD130"/>
  <sheetViews>
    <sheetView showGridLines="0" tabSelected="1" view="pageBreakPreview" zoomScale="80" zoomScaleNormal="80" zoomScaleSheetLayoutView="80" workbookViewId="0">
      <selection activeCell="C42" sqref="C4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94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21" x14ac:dyDescent="0.3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21" x14ac:dyDescent="0.35">
      <c r="A4" s="1"/>
      <c r="B4" s="1" t="s">
        <v>1</v>
      </c>
      <c r="C4" s="1"/>
      <c r="D4" s="4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  <c r="AA4" s="1"/>
      <c r="AB4" s="1"/>
      <c r="AC4" s="1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x14ac:dyDescent="0.25">
      <c r="A6" s="1"/>
      <c r="B6" s="1" t="s">
        <v>3</v>
      </c>
      <c r="C6" s="1"/>
      <c r="D6" s="5">
        <v>46790080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3.75" customHeight="1" x14ac:dyDescent="0.25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25">
      <c r="A8" s="1"/>
      <c r="B8" s="1" t="s">
        <v>4</v>
      </c>
      <c r="C8" s="1"/>
      <c r="D8" s="7" t="s">
        <v>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  <c r="AA8" s="1"/>
      <c r="AB8" s="1"/>
      <c r="AC8" s="1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ht="29.25" customHeight="1" thickBot="1" x14ac:dyDescent="0.3">
      <c r="A10" s="1"/>
      <c r="B10" s="8" t="s">
        <v>6</v>
      </c>
      <c r="C10" s="9" t="s">
        <v>7</v>
      </c>
      <c r="D10" s="10" t="s">
        <v>8</v>
      </c>
      <c r="E10" s="11"/>
      <c r="F10" s="11"/>
      <c r="G10" s="11"/>
      <c r="H10" s="11"/>
      <c r="I10" s="12"/>
      <c r="J10" s="10" t="s">
        <v>9</v>
      </c>
      <c r="K10" s="11"/>
      <c r="L10" s="11"/>
      <c r="M10" s="11"/>
      <c r="N10" s="11"/>
      <c r="O10" s="12"/>
      <c r="P10" s="10" t="s">
        <v>10</v>
      </c>
      <c r="Q10" s="11"/>
      <c r="R10" s="11"/>
      <c r="S10" s="11"/>
      <c r="T10" s="11"/>
      <c r="U10" s="12"/>
      <c r="V10" s="10" t="s">
        <v>11</v>
      </c>
      <c r="W10" s="11"/>
      <c r="X10" s="11"/>
      <c r="Y10" s="11"/>
      <c r="Z10" s="11"/>
      <c r="AA10" s="12"/>
      <c r="AB10" s="13" t="s">
        <v>12</v>
      </c>
      <c r="AC10" s="1"/>
      <c r="AD10" s="1"/>
    </row>
    <row r="11" spans="1:30" ht="30.75" customHeight="1" thickBot="1" x14ac:dyDescent="0.3">
      <c r="A11" s="1"/>
      <c r="B11" s="14"/>
      <c r="C11" s="15"/>
      <c r="D11" s="16" t="s">
        <v>13</v>
      </c>
      <c r="E11" s="17"/>
      <c r="F11" s="17"/>
      <c r="G11" s="18"/>
      <c r="H11" s="19" t="s">
        <v>14</v>
      </c>
      <c r="I11" s="19" t="s">
        <v>15</v>
      </c>
      <c r="J11" s="16" t="s">
        <v>13</v>
      </c>
      <c r="K11" s="17"/>
      <c r="L11" s="17"/>
      <c r="M11" s="18"/>
      <c r="N11" s="19" t="s">
        <v>14</v>
      </c>
      <c r="O11" s="19" t="s">
        <v>15</v>
      </c>
      <c r="P11" s="16" t="s">
        <v>13</v>
      </c>
      <c r="Q11" s="17"/>
      <c r="R11" s="17"/>
      <c r="S11" s="18"/>
      <c r="T11" s="19" t="s">
        <v>14</v>
      </c>
      <c r="U11" s="19" t="s">
        <v>15</v>
      </c>
      <c r="V11" s="16" t="s">
        <v>13</v>
      </c>
      <c r="W11" s="17"/>
      <c r="X11" s="17"/>
      <c r="Y11" s="18"/>
      <c r="Z11" s="19" t="s">
        <v>14</v>
      </c>
      <c r="AA11" s="19" t="s">
        <v>15</v>
      </c>
      <c r="AB11" s="20"/>
      <c r="AC11" s="1"/>
      <c r="AD11" s="1"/>
    </row>
    <row r="12" spans="1:30" ht="15.75" customHeight="1" thickBot="1" x14ac:dyDescent="0.3">
      <c r="A12" s="1"/>
      <c r="B12" s="14"/>
      <c r="C12" s="21"/>
      <c r="D12" s="22" t="s">
        <v>16</v>
      </c>
      <c r="E12" s="23"/>
      <c r="F12" s="23"/>
      <c r="G12" s="23"/>
      <c r="H12" s="23"/>
      <c r="I12" s="24"/>
      <c r="J12" s="22" t="s">
        <v>16</v>
      </c>
      <c r="K12" s="23"/>
      <c r="L12" s="23"/>
      <c r="M12" s="23"/>
      <c r="N12" s="23"/>
      <c r="O12" s="24"/>
      <c r="P12" s="22" t="s">
        <v>16</v>
      </c>
      <c r="Q12" s="23"/>
      <c r="R12" s="23"/>
      <c r="S12" s="23"/>
      <c r="T12" s="23"/>
      <c r="U12" s="24"/>
      <c r="V12" s="22" t="s">
        <v>16</v>
      </c>
      <c r="W12" s="23"/>
      <c r="X12" s="23"/>
      <c r="Y12" s="23"/>
      <c r="Z12" s="23"/>
      <c r="AA12" s="24"/>
      <c r="AB12" s="20"/>
      <c r="AC12" s="1"/>
      <c r="AD12" s="1"/>
    </row>
    <row r="13" spans="1:30" ht="15.75" customHeight="1" thickBot="1" x14ac:dyDescent="0.3">
      <c r="A13" s="1"/>
      <c r="B13" s="25"/>
      <c r="C13" s="26"/>
      <c r="D13" s="27" t="s">
        <v>17</v>
      </c>
      <c r="E13" s="28"/>
      <c r="F13" s="28"/>
      <c r="G13" s="29" t="s">
        <v>18</v>
      </c>
      <c r="H13" s="30" t="s">
        <v>19</v>
      </c>
      <c r="I13" s="31" t="s">
        <v>16</v>
      </c>
      <c r="J13" s="27" t="s">
        <v>17</v>
      </c>
      <c r="K13" s="28"/>
      <c r="L13" s="28"/>
      <c r="M13" s="29" t="s">
        <v>18</v>
      </c>
      <c r="N13" s="30" t="s">
        <v>19</v>
      </c>
      <c r="O13" s="31" t="s">
        <v>16</v>
      </c>
      <c r="P13" s="27" t="s">
        <v>17</v>
      </c>
      <c r="Q13" s="28"/>
      <c r="R13" s="28"/>
      <c r="S13" s="29" t="s">
        <v>18</v>
      </c>
      <c r="T13" s="30" t="s">
        <v>19</v>
      </c>
      <c r="U13" s="31" t="s">
        <v>16</v>
      </c>
      <c r="V13" s="27" t="s">
        <v>17</v>
      </c>
      <c r="W13" s="28"/>
      <c r="X13" s="28"/>
      <c r="Y13" s="29" t="s">
        <v>18</v>
      </c>
      <c r="Z13" s="30" t="s">
        <v>19</v>
      </c>
      <c r="AA13" s="31" t="s">
        <v>16</v>
      </c>
      <c r="AB13" s="20"/>
      <c r="AC13" s="1"/>
      <c r="AD13" s="1"/>
    </row>
    <row r="14" spans="1:30" ht="15.75" thickBot="1" x14ac:dyDescent="0.3">
      <c r="A14" s="1"/>
      <c r="B14" s="32"/>
      <c r="C14" s="33"/>
      <c r="D14" s="34" t="s">
        <v>20</v>
      </c>
      <c r="E14" s="35" t="s">
        <v>21</v>
      </c>
      <c r="F14" s="35" t="s">
        <v>22</v>
      </c>
      <c r="G14" s="36"/>
      <c r="H14" s="37"/>
      <c r="I14" s="38"/>
      <c r="J14" s="34" t="s">
        <v>20</v>
      </c>
      <c r="K14" s="35" t="s">
        <v>21</v>
      </c>
      <c r="L14" s="35" t="s">
        <v>22</v>
      </c>
      <c r="M14" s="36"/>
      <c r="N14" s="37"/>
      <c r="O14" s="38"/>
      <c r="P14" s="34" t="s">
        <v>20</v>
      </c>
      <c r="Q14" s="35" t="s">
        <v>21</v>
      </c>
      <c r="R14" s="35" t="s">
        <v>22</v>
      </c>
      <c r="S14" s="36"/>
      <c r="T14" s="37"/>
      <c r="U14" s="38"/>
      <c r="V14" s="34" t="s">
        <v>20</v>
      </c>
      <c r="W14" s="35" t="s">
        <v>21</v>
      </c>
      <c r="X14" s="35" t="s">
        <v>22</v>
      </c>
      <c r="Y14" s="36"/>
      <c r="Z14" s="37"/>
      <c r="AA14" s="38"/>
      <c r="AB14" s="39"/>
      <c r="AC14" s="1"/>
      <c r="AD14" s="1"/>
    </row>
    <row r="15" spans="1:30" x14ac:dyDescent="0.25">
      <c r="A15" s="1"/>
      <c r="B15" s="40" t="s">
        <v>23</v>
      </c>
      <c r="C15" s="41" t="s">
        <v>24</v>
      </c>
      <c r="D15" s="42"/>
      <c r="E15" s="43"/>
      <c r="F15" s="44">
        <v>9633</v>
      </c>
      <c r="G15" s="45">
        <f t="shared" ref="G15:G24" si="0">SUM(D15:F15)</f>
        <v>9633</v>
      </c>
      <c r="H15" s="46">
        <v>163</v>
      </c>
      <c r="I15" s="47">
        <f t="shared" ref="I15:I23" si="1">G15+H15</f>
        <v>9796</v>
      </c>
      <c r="J15" s="42"/>
      <c r="K15" s="43"/>
      <c r="L15" s="44">
        <v>7595</v>
      </c>
      <c r="M15" s="45">
        <f t="shared" ref="M15:M24" si="2">SUM(J15:L15)</f>
        <v>7595</v>
      </c>
      <c r="N15" s="46">
        <v>0</v>
      </c>
      <c r="O15" s="47">
        <f t="shared" ref="O15:O23" si="3">M15+N15</f>
        <v>7595</v>
      </c>
      <c r="P15" s="42"/>
      <c r="Q15" s="43"/>
      <c r="R15" s="44">
        <v>3136</v>
      </c>
      <c r="S15" s="45">
        <f t="shared" ref="S15:S24" si="4">SUM(P15:R15)</f>
        <v>3136</v>
      </c>
      <c r="T15" s="46">
        <v>87</v>
      </c>
      <c r="U15" s="47">
        <f t="shared" ref="U15:U23" si="5">S15+T15</f>
        <v>3223</v>
      </c>
      <c r="V15" s="42"/>
      <c r="W15" s="43"/>
      <c r="X15" s="44">
        <v>8200</v>
      </c>
      <c r="Y15" s="45">
        <f t="shared" ref="Y15:Y24" si="6">SUM(V15:X15)</f>
        <v>8200</v>
      </c>
      <c r="Z15" s="46">
        <v>0</v>
      </c>
      <c r="AA15" s="47">
        <f t="shared" ref="AA15:AA23" si="7">Y15+Z15</f>
        <v>8200</v>
      </c>
      <c r="AB15" s="48">
        <f t="shared" ref="AB15:AB24" si="8">(AA15/O15)</f>
        <v>1.0796576695194207</v>
      </c>
      <c r="AC15" s="1"/>
      <c r="AD15" s="1"/>
    </row>
    <row r="16" spans="1:30" x14ac:dyDescent="0.25">
      <c r="A16" s="1"/>
      <c r="B16" s="49" t="s">
        <v>25</v>
      </c>
      <c r="C16" s="50" t="s">
        <v>26</v>
      </c>
      <c r="D16" s="51">
        <v>4704</v>
      </c>
      <c r="E16" s="52"/>
      <c r="F16" s="52"/>
      <c r="G16" s="53">
        <f t="shared" si="0"/>
        <v>4704</v>
      </c>
      <c r="H16" s="54"/>
      <c r="I16" s="47">
        <f t="shared" si="1"/>
        <v>4704</v>
      </c>
      <c r="J16" s="51">
        <v>4894</v>
      </c>
      <c r="K16" s="52"/>
      <c r="L16" s="52"/>
      <c r="M16" s="53">
        <f t="shared" si="2"/>
        <v>4894</v>
      </c>
      <c r="N16" s="54"/>
      <c r="O16" s="47">
        <f t="shared" si="3"/>
        <v>4894</v>
      </c>
      <c r="P16" s="51">
        <v>2447</v>
      </c>
      <c r="Q16" s="52"/>
      <c r="R16" s="52"/>
      <c r="S16" s="53">
        <f t="shared" si="4"/>
        <v>2447</v>
      </c>
      <c r="T16" s="54"/>
      <c r="U16" s="47">
        <f t="shared" si="5"/>
        <v>2447</v>
      </c>
      <c r="V16" s="51">
        <v>7100</v>
      </c>
      <c r="W16" s="52"/>
      <c r="X16" s="52"/>
      <c r="Y16" s="53">
        <f t="shared" si="6"/>
        <v>7100</v>
      </c>
      <c r="Z16" s="54"/>
      <c r="AA16" s="47">
        <f t="shared" si="7"/>
        <v>7100</v>
      </c>
      <c r="AB16" s="48">
        <f t="shared" si="8"/>
        <v>1.4507560277891296</v>
      </c>
      <c r="AC16" s="1"/>
      <c r="AD16" s="1"/>
    </row>
    <row r="17" spans="1:30" x14ac:dyDescent="0.25">
      <c r="A17" s="1"/>
      <c r="B17" s="49" t="s">
        <v>27</v>
      </c>
      <c r="C17" s="55" t="s">
        <v>28</v>
      </c>
      <c r="D17" s="56"/>
      <c r="E17" s="57"/>
      <c r="F17" s="57"/>
      <c r="G17" s="53">
        <f t="shared" si="0"/>
        <v>0</v>
      </c>
      <c r="H17" s="58"/>
      <c r="I17" s="47">
        <f t="shared" si="1"/>
        <v>0</v>
      </c>
      <c r="J17" s="56"/>
      <c r="K17" s="57"/>
      <c r="L17" s="57"/>
      <c r="M17" s="53">
        <f t="shared" si="2"/>
        <v>0</v>
      </c>
      <c r="N17" s="58"/>
      <c r="O17" s="47">
        <f t="shared" si="3"/>
        <v>0</v>
      </c>
      <c r="P17" s="56"/>
      <c r="Q17" s="57"/>
      <c r="R17" s="57"/>
      <c r="S17" s="53">
        <f t="shared" si="4"/>
        <v>0</v>
      </c>
      <c r="T17" s="58"/>
      <c r="U17" s="47">
        <f t="shared" si="5"/>
        <v>0</v>
      </c>
      <c r="V17" s="56"/>
      <c r="W17" s="57"/>
      <c r="X17" s="57"/>
      <c r="Y17" s="53">
        <f t="shared" si="6"/>
        <v>0</v>
      </c>
      <c r="Z17" s="58"/>
      <c r="AA17" s="47">
        <f t="shared" si="7"/>
        <v>0</v>
      </c>
      <c r="AB17" s="48" t="e">
        <f t="shared" si="8"/>
        <v>#DIV/0!</v>
      </c>
      <c r="AC17" s="1"/>
      <c r="AD17" s="1"/>
    </row>
    <row r="18" spans="1:30" x14ac:dyDescent="0.25">
      <c r="A18" s="1"/>
      <c r="B18" s="49" t="s">
        <v>29</v>
      </c>
      <c r="C18" s="59" t="s">
        <v>30</v>
      </c>
      <c r="D18" s="60"/>
      <c r="E18" s="61">
        <v>5592</v>
      </c>
      <c r="F18" s="57"/>
      <c r="G18" s="53">
        <f t="shared" si="0"/>
        <v>5592</v>
      </c>
      <c r="H18" s="46">
        <v>0</v>
      </c>
      <c r="I18" s="47">
        <f t="shared" si="1"/>
        <v>5592</v>
      </c>
      <c r="J18" s="60"/>
      <c r="K18" s="61">
        <v>4500</v>
      </c>
      <c r="L18" s="57"/>
      <c r="M18" s="53">
        <f t="shared" si="2"/>
        <v>4500</v>
      </c>
      <c r="N18" s="46">
        <v>0</v>
      </c>
      <c r="O18" s="47">
        <f t="shared" si="3"/>
        <v>4500</v>
      </c>
      <c r="P18" s="60"/>
      <c r="Q18" s="61">
        <v>2400</v>
      </c>
      <c r="R18" s="57"/>
      <c r="S18" s="53">
        <f t="shared" si="4"/>
        <v>2400</v>
      </c>
      <c r="T18" s="46">
        <v>0</v>
      </c>
      <c r="U18" s="47">
        <f t="shared" si="5"/>
        <v>2400</v>
      </c>
      <c r="V18" s="60"/>
      <c r="W18" s="61">
        <v>4500</v>
      </c>
      <c r="X18" s="57"/>
      <c r="Y18" s="53">
        <f t="shared" si="6"/>
        <v>4500</v>
      </c>
      <c r="Z18" s="46">
        <v>0</v>
      </c>
      <c r="AA18" s="47">
        <f t="shared" si="7"/>
        <v>4500</v>
      </c>
      <c r="AB18" s="48">
        <f t="shared" si="8"/>
        <v>1</v>
      </c>
      <c r="AC18" s="1"/>
      <c r="AD18" s="1"/>
    </row>
    <row r="19" spans="1:30" x14ac:dyDescent="0.25">
      <c r="A19" s="1"/>
      <c r="B19" s="49" t="s">
        <v>31</v>
      </c>
      <c r="C19" s="62" t="s">
        <v>32</v>
      </c>
      <c r="D19" s="63"/>
      <c r="E19" s="57"/>
      <c r="F19" s="61">
        <v>379</v>
      </c>
      <c r="G19" s="53">
        <f t="shared" si="0"/>
        <v>379</v>
      </c>
      <c r="H19" s="46">
        <v>0</v>
      </c>
      <c r="I19" s="47">
        <f t="shared" si="1"/>
        <v>379</v>
      </c>
      <c r="J19" s="63"/>
      <c r="K19" s="57"/>
      <c r="L19" s="61">
        <v>380</v>
      </c>
      <c r="M19" s="53">
        <f t="shared" si="2"/>
        <v>380</v>
      </c>
      <c r="N19" s="46">
        <v>0</v>
      </c>
      <c r="O19" s="47">
        <f t="shared" si="3"/>
        <v>380</v>
      </c>
      <c r="P19" s="63"/>
      <c r="Q19" s="57"/>
      <c r="R19" s="61">
        <v>190</v>
      </c>
      <c r="S19" s="53">
        <f t="shared" si="4"/>
        <v>190</v>
      </c>
      <c r="T19" s="46">
        <v>0</v>
      </c>
      <c r="U19" s="47">
        <f t="shared" si="5"/>
        <v>190</v>
      </c>
      <c r="V19" s="63"/>
      <c r="W19" s="57"/>
      <c r="X19" s="61">
        <v>380</v>
      </c>
      <c r="Y19" s="53">
        <f t="shared" si="6"/>
        <v>380</v>
      </c>
      <c r="Z19" s="46">
        <v>0</v>
      </c>
      <c r="AA19" s="47">
        <f t="shared" si="7"/>
        <v>380</v>
      </c>
      <c r="AB19" s="48">
        <f t="shared" si="8"/>
        <v>1</v>
      </c>
      <c r="AC19" s="1"/>
      <c r="AD19" s="1"/>
    </row>
    <row r="20" spans="1:30" x14ac:dyDescent="0.25">
      <c r="A20" s="1"/>
      <c r="B20" s="49" t="s">
        <v>33</v>
      </c>
      <c r="C20" s="64" t="s">
        <v>34</v>
      </c>
      <c r="D20" s="60"/>
      <c r="E20" s="52"/>
      <c r="F20" s="65">
        <v>0</v>
      </c>
      <c r="G20" s="53">
        <f t="shared" si="0"/>
        <v>0</v>
      </c>
      <c r="H20" s="46">
        <v>0</v>
      </c>
      <c r="I20" s="47">
        <f t="shared" si="1"/>
        <v>0</v>
      </c>
      <c r="J20" s="60"/>
      <c r="K20" s="52"/>
      <c r="L20" s="65">
        <v>0</v>
      </c>
      <c r="M20" s="53">
        <f t="shared" si="2"/>
        <v>0</v>
      </c>
      <c r="N20" s="46">
        <v>0</v>
      </c>
      <c r="O20" s="47">
        <f t="shared" si="3"/>
        <v>0</v>
      </c>
      <c r="P20" s="60"/>
      <c r="Q20" s="52"/>
      <c r="R20" s="65">
        <v>0</v>
      </c>
      <c r="S20" s="53">
        <f t="shared" si="4"/>
        <v>0</v>
      </c>
      <c r="T20" s="46">
        <v>0</v>
      </c>
      <c r="U20" s="47">
        <f t="shared" si="5"/>
        <v>0</v>
      </c>
      <c r="V20" s="60"/>
      <c r="W20" s="52"/>
      <c r="X20" s="65">
        <v>0</v>
      </c>
      <c r="Y20" s="53">
        <f t="shared" si="6"/>
        <v>0</v>
      </c>
      <c r="Z20" s="46">
        <v>0</v>
      </c>
      <c r="AA20" s="47">
        <f t="shared" si="7"/>
        <v>0</v>
      </c>
      <c r="AB20" s="48" t="e">
        <f t="shared" si="8"/>
        <v>#DIV/0!</v>
      </c>
      <c r="AC20" s="1"/>
      <c r="AD20" s="1"/>
    </row>
    <row r="21" spans="1:30" x14ac:dyDescent="0.25">
      <c r="A21" s="1"/>
      <c r="B21" s="49" t="s">
        <v>35</v>
      </c>
      <c r="C21" s="66" t="s">
        <v>36</v>
      </c>
      <c r="D21" s="60"/>
      <c r="E21" s="52"/>
      <c r="F21" s="65">
        <v>226</v>
      </c>
      <c r="G21" s="53">
        <f t="shared" si="0"/>
        <v>226</v>
      </c>
      <c r="H21" s="67">
        <v>0</v>
      </c>
      <c r="I21" s="47">
        <f t="shared" si="1"/>
        <v>226</v>
      </c>
      <c r="J21" s="60"/>
      <c r="K21" s="52"/>
      <c r="L21" s="65">
        <v>150</v>
      </c>
      <c r="M21" s="53">
        <f t="shared" si="2"/>
        <v>150</v>
      </c>
      <c r="N21" s="67">
        <v>0</v>
      </c>
      <c r="O21" s="47">
        <f t="shared" si="3"/>
        <v>150</v>
      </c>
      <c r="P21" s="60"/>
      <c r="Q21" s="52"/>
      <c r="R21" s="65">
        <v>15</v>
      </c>
      <c r="S21" s="53">
        <f t="shared" si="4"/>
        <v>15</v>
      </c>
      <c r="T21" s="67">
        <v>29</v>
      </c>
      <c r="U21" s="47">
        <f t="shared" si="5"/>
        <v>44</v>
      </c>
      <c r="V21" s="60"/>
      <c r="W21" s="52"/>
      <c r="X21" s="65">
        <v>150</v>
      </c>
      <c r="Y21" s="53">
        <f t="shared" si="6"/>
        <v>150</v>
      </c>
      <c r="Z21" s="67">
        <v>0</v>
      </c>
      <c r="AA21" s="47">
        <f t="shared" si="7"/>
        <v>150</v>
      </c>
      <c r="AB21" s="48">
        <f t="shared" si="8"/>
        <v>1</v>
      </c>
      <c r="AC21" s="1"/>
      <c r="AD21" s="1"/>
    </row>
    <row r="22" spans="1:30" x14ac:dyDescent="0.25">
      <c r="A22" s="1"/>
      <c r="B22" s="49" t="s">
        <v>37</v>
      </c>
      <c r="C22" s="66" t="s">
        <v>38</v>
      </c>
      <c r="D22" s="60"/>
      <c r="E22" s="52"/>
      <c r="F22" s="65">
        <v>0</v>
      </c>
      <c r="G22" s="53">
        <f t="shared" si="0"/>
        <v>0</v>
      </c>
      <c r="H22" s="67">
        <v>0</v>
      </c>
      <c r="I22" s="47">
        <f t="shared" si="1"/>
        <v>0</v>
      </c>
      <c r="J22" s="60"/>
      <c r="K22" s="52"/>
      <c r="L22" s="65">
        <v>0</v>
      </c>
      <c r="M22" s="53">
        <f t="shared" si="2"/>
        <v>0</v>
      </c>
      <c r="N22" s="67">
        <v>0</v>
      </c>
      <c r="O22" s="47">
        <f t="shared" si="3"/>
        <v>0</v>
      </c>
      <c r="P22" s="60"/>
      <c r="Q22" s="52"/>
      <c r="R22" s="65">
        <v>0</v>
      </c>
      <c r="S22" s="53">
        <f t="shared" si="4"/>
        <v>0</v>
      </c>
      <c r="T22" s="67">
        <v>0</v>
      </c>
      <c r="U22" s="47">
        <f t="shared" si="5"/>
        <v>0</v>
      </c>
      <c r="V22" s="60"/>
      <c r="W22" s="52"/>
      <c r="X22" s="65">
        <v>0</v>
      </c>
      <c r="Y22" s="53">
        <f t="shared" si="6"/>
        <v>0</v>
      </c>
      <c r="Z22" s="67">
        <v>0</v>
      </c>
      <c r="AA22" s="47">
        <f t="shared" si="7"/>
        <v>0</v>
      </c>
      <c r="AB22" s="48" t="e">
        <f t="shared" si="8"/>
        <v>#DIV/0!</v>
      </c>
      <c r="AC22" s="1"/>
      <c r="AD22" s="1"/>
    </row>
    <row r="23" spans="1:30" ht="15.75" thickBot="1" x14ac:dyDescent="0.3">
      <c r="A23" s="1"/>
      <c r="B23" s="68" t="s">
        <v>39</v>
      </c>
      <c r="C23" s="69" t="s">
        <v>40</v>
      </c>
      <c r="D23" s="70"/>
      <c r="E23" s="71"/>
      <c r="F23" s="72">
        <v>0</v>
      </c>
      <c r="G23" s="53">
        <f t="shared" si="0"/>
        <v>0</v>
      </c>
      <c r="H23" s="73">
        <v>0</v>
      </c>
      <c r="I23" s="74">
        <f t="shared" si="1"/>
        <v>0</v>
      </c>
      <c r="J23" s="70"/>
      <c r="K23" s="71"/>
      <c r="L23" s="72">
        <v>0</v>
      </c>
      <c r="M23" s="75">
        <f t="shared" si="2"/>
        <v>0</v>
      </c>
      <c r="N23" s="73">
        <v>0</v>
      </c>
      <c r="O23" s="74">
        <f t="shared" si="3"/>
        <v>0</v>
      </c>
      <c r="P23" s="70"/>
      <c r="Q23" s="71"/>
      <c r="R23" s="72">
        <v>0</v>
      </c>
      <c r="S23" s="75">
        <f t="shared" si="4"/>
        <v>0</v>
      </c>
      <c r="T23" s="73">
        <v>0</v>
      </c>
      <c r="U23" s="74">
        <f t="shared" si="5"/>
        <v>0</v>
      </c>
      <c r="V23" s="70"/>
      <c r="W23" s="71"/>
      <c r="X23" s="72">
        <v>0</v>
      </c>
      <c r="Y23" s="75">
        <f t="shared" si="6"/>
        <v>0</v>
      </c>
      <c r="Z23" s="73">
        <v>0</v>
      </c>
      <c r="AA23" s="74">
        <f t="shared" si="7"/>
        <v>0</v>
      </c>
      <c r="AB23" s="76" t="e">
        <f t="shared" si="8"/>
        <v>#DIV/0!</v>
      </c>
      <c r="AC23" s="1"/>
      <c r="AD23" s="1"/>
    </row>
    <row r="24" spans="1:30" ht="15.75" thickBot="1" x14ac:dyDescent="0.3">
      <c r="A24" s="1"/>
      <c r="B24" s="77" t="s">
        <v>41</v>
      </c>
      <c r="C24" s="78" t="s">
        <v>42</v>
      </c>
      <c r="D24" s="79">
        <f>SUM(D15:D21)</f>
        <v>4704</v>
      </c>
      <c r="E24" s="80">
        <f>SUM(E15:E21)</f>
        <v>5592</v>
      </c>
      <c r="F24" s="80">
        <f>SUM(F15:F21)</f>
        <v>10238</v>
      </c>
      <c r="G24" s="81">
        <f t="shared" si="0"/>
        <v>20534</v>
      </c>
      <c r="H24" s="82">
        <f>SUM(H15:H23)</f>
        <v>163</v>
      </c>
      <c r="I24" s="82">
        <f>SUM(I15:I21)</f>
        <v>20697</v>
      </c>
      <c r="J24" s="79">
        <f>SUM(J15:J21)</f>
        <v>4894</v>
      </c>
      <c r="K24" s="80">
        <f>SUM(K15:K21)</f>
        <v>4500</v>
      </c>
      <c r="L24" s="80">
        <f>SUM(L15:L21)</f>
        <v>8125</v>
      </c>
      <c r="M24" s="81">
        <f t="shared" si="2"/>
        <v>17519</v>
      </c>
      <c r="N24" s="82">
        <f>SUM(N15:N23)</f>
        <v>0</v>
      </c>
      <c r="O24" s="82">
        <f>SUM(O15:O21)</f>
        <v>17519</v>
      </c>
      <c r="P24" s="79">
        <f>SUM(P15:P21)</f>
        <v>2447</v>
      </c>
      <c r="Q24" s="80">
        <f>SUM(Q15:Q21)</f>
        <v>2400</v>
      </c>
      <c r="R24" s="80">
        <f>SUM(R15:R21)</f>
        <v>3341</v>
      </c>
      <c r="S24" s="81">
        <f t="shared" si="4"/>
        <v>8188</v>
      </c>
      <c r="T24" s="82">
        <f>SUM(T15:T23)</f>
        <v>116</v>
      </c>
      <c r="U24" s="82">
        <f>SUM(U15:U21)</f>
        <v>8304</v>
      </c>
      <c r="V24" s="79">
        <f>SUM(V15:V21)</f>
        <v>7100</v>
      </c>
      <c r="W24" s="80">
        <f>SUM(W15:W21)</f>
        <v>4500</v>
      </c>
      <c r="X24" s="80">
        <f>SUM(X15:X21)</f>
        <v>8730</v>
      </c>
      <c r="Y24" s="81">
        <f t="shared" si="6"/>
        <v>20330</v>
      </c>
      <c r="Z24" s="82">
        <f>SUM(Z15:Z23)</f>
        <v>0</v>
      </c>
      <c r="AA24" s="82">
        <f>SUM(AA15:AA21)</f>
        <v>20330</v>
      </c>
      <c r="AB24" s="83">
        <f t="shared" si="8"/>
        <v>1.160454363833552</v>
      </c>
      <c r="AC24" s="1"/>
      <c r="AD24" s="1"/>
    </row>
    <row r="25" spans="1:30" ht="15.75" customHeight="1" thickBot="1" x14ac:dyDescent="0.3">
      <c r="A25" s="1"/>
      <c r="B25" s="84"/>
      <c r="C25" s="85"/>
      <c r="D25" s="86" t="s">
        <v>43</v>
      </c>
      <c r="E25" s="87"/>
      <c r="F25" s="87"/>
      <c r="G25" s="88"/>
      <c r="H25" s="88"/>
      <c r="I25" s="89"/>
      <c r="J25" s="86" t="s">
        <v>43</v>
      </c>
      <c r="K25" s="87"/>
      <c r="L25" s="87"/>
      <c r="M25" s="88"/>
      <c r="N25" s="88"/>
      <c r="O25" s="89"/>
      <c r="P25" s="86" t="s">
        <v>43</v>
      </c>
      <c r="Q25" s="87"/>
      <c r="R25" s="87"/>
      <c r="S25" s="88"/>
      <c r="T25" s="88"/>
      <c r="U25" s="89"/>
      <c r="V25" s="86" t="s">
        <v>43</v>
      </c>
      <c r="W25" s="87"/>
      <c r="X25" s="87"/>
      <c r="Y25" s="88"/>
      <c r="Z25" s="88"/>
      <c r="AA25" s="89"/>
      <c r="AB25" s="90" t="s">
        <v>12</v>
      </c>
      <c r="AC25" s="1"/>
      <c r="AD25" s="1"/>
    </row>
    <row r="26" spans="1:30" ht="15.75" thickBot="1" x14ac:dyDescent="0.3">
      <c r="A26" s="1"/>
      <c r="B26" s="91" t="s">
        <v>6</v>
      </c>
      <c r="C26" s="9" t="s">
        <v>7</v>
      </c>
      <c r="D26" s="92" t="s">
        <v>44</v>
      </c>
      <c r="E26" s="93"/>
      <c r="F26" s="93"/>
      <c r="G26" s="29" t="s">
        <v>45</v>
      </c>
      <c r="H26" s="94" t="s">
        <v>46</v>
      </c>
      <c r="I26" s="95" t="s">
        <v>43</v>
      </c>
      <c r="J26" s="92" t="s">
        <v>44</v>
      </c>
      <c r="K26" s="93"/>
      <c r="L26" s="93"/>
      <c r="M26" s="29" t="s">
        <v>45</v>
      </c>
      <c r="N26" s="94" t="s">
        <v>46</v>
      </c>
      <c r="O26" s="95" t="s">
        <v>43</v>
      </c>
      <c r="P26" s="92" t="s">
        <v>44</v>
      </c>
      <c r="Q26" s="93"/>
      <c r="R26" s="93"/>
      <c r="S26" s="29" t="s">
        <v>45</v>
      </c>
      <c r="T26" s="94" t="s">
        <v>46</v>
      </c>
      <c r="U26" s="95" t="s">
        <v>43</v>
      </c>
      <c r="V26" s="92" t="s">
        <v>44</v>
      </c>
      <c r="W26" s="93"/>
      <c r="X26" s="93"/>
      <c r="Y26" s="29" t="s">
        <v>45</v>
      </c>
      <c r="Z26" s="94" t="s">
        <v>46</v>
      </c>
      <c r="AA26" s="95" t="s">
        <v>43</v>
      </c>
      <c r="AB26" s="96"/>
      <c r="AC26" s="1"/>
      <c r="AD26" s="1"/>
    </row>
    <row r="27" spans="1:30" ht="15.75" thickBot="1" x14ac:dyDescent="0.3">
      <c r="A27" s="1"/>
      <c r="B27" s="97"/>
      <c r="C27" s="15"/>
      <c r="D27" s="98" t="s">
        <v>47</v>
      </c>
      <c r="E27" s="99" t="s">
        <v>48</v>
      </c>
      <c r="F27" s="100" t="s">
        <v>49</v>
      </c>
      <c r="G27" s="36"/>
      <c r="H27" s="101"/>
      <c r="I27" s="102"/>
      <c r="J27" s="98" t="s">
        <v>47</v>
      </c>
      <c r="K27" s="99" t="s">
        <v>48</v>
      </c>
      <c r="L27" s="100" t="s">
        <v>49</v>
      </c>
      <c r="M27" s="36"/>
      <c r="N27" s="101"/>
      <c r="O27" s="102"/>
      <c r="P27" s="98" t="s">
        <v>47</v>
      </c>
      <c r="Q27" s="99" t="s">
        <v>48</v>
      </c>
      <c r="R27" s="100" t="s">
        <v>49</v>
      </c>
      <c r="S27" s="36"/>
      <c r="T27" s="101"/>
      <c r="U27" s="102"/>
      <c r="V27" s="98" t="s">
        <v>47</v>
      </c>
      <c r="W27" s="99" t="s">
        <v>48</v>
      </c>
      <c r="X27" s="100" t="s">
        <v>49</v>
      </c>
      <c r="Y27" s="36"/>
      <c r="Z27" s="101"/>
      <c r="AA27" s="102"/>
      <c r="AB27" s="103"/>
      <c r="AC27" s="1"/>
      <c r="AD27" s="1"/>
    </row>
    <row r="28" spans="1:30" x14ac:dyDescent="0.25">
      <c r="A28" s="1"/>
      <c r="B28" s="40" t="s">
        <v>50</v>
      </c>
      <c r="C28" s="41" t="s">
        <v>51</v>
      </c>
      <c r="D28" s="104">
        <v>0</v>
      </c>
      <c r="E28" s="104">
        <v>0</v>
      </c>
      <c r="F28" s="104">
        <v>408</v>
      </c>
      <c r="G28" s="105">
        <f t="shared" ref="G28:G41" si="9">SUM(D28:F28)</f>
        <v>408</v>
      </c>
      <c r="H28" s="105">
        <v>0</v>
      </c>
      <c r="I28" s="106">
        <f t="shared" ref="I28:I40" si="10">G28+H28</f>
        <v>408</v>
      </c>
      <c r="J28" s="107">
        <v>0</v>
      </c>
      <c r="K28" s="104">
        <v>0</v>
      </c>
      <c r="L28" s="104">
        <v>300</v>
      </c>
      <c r="M28" s="105">
        <f>SUM(J28:L28)</f>
        <v>300</v>
      </c>
      <c r="N28" s="105">
        <v>0</v>
      </c>
      <c r="O28" s="106">
        <f>M28+N28</f>
        <v>300</v>
      </c>
      <c r="P28" s="107">
        <v>0</v>
      </c>
      <c r="Q28" s="104">
        <v>0</v>
      </c>
      <c r="R28" s="104">
        <v>97</v>
      </c>
      <c r="S28" s="105">
        <f t="shared" ref="S28:S41" si="11">SUM(P28:R28)</f>
        <v>97</v>
      </c>
      <c r="T28" s="105">
        <v>0</v>
      </c>
      <c r="U28" s="106">
        <f t="shared" ref="U28:U40" si="12">S28+T28</f>
        <v>97</v>
      </c>
      <c r="V28" s="107">
        <v>0</v>
      </c>
      <c r="W28" s="104">
        <v>0</v>
      </c>
      <c r="X28" s="104">
        <v>200</v>
      </c>
      <c r="Y28" s="105">
        <f t="shared" ref="Y28:Y41" si="13">SUM(V28:X28)</f>
        <v>200</v>
      </c>
      <c r="Z28" s="105">
        <v>0</v>
      </c>
      <c r="AA28" s="106">
        <f>Y28+Z28</f>
        <v>200</v>
      </c>
      <c r="AB28" s="48">
        <f>(AA28/O28)</f>
        <v>0.66666666666666663</v>
      </c>
      <c r="AC28" s="1"/>
      <c r="AD28" s="1"/>
    </row>
    <row r="29" spans="1:30" x14ac:dyDescent="0.25">
      <c r="A29" s="1"/>
      <c r="B29" s="49" t="s">
        <v>52</v>
      </c>
      <c r="C29" s="66" t="s">
        <v>53</v>
      </c>
      <c r="D29" s="108">
        <v>50</v>
      </c>
      <c r="E29" s="108">
        <v>2552</v>
      </c>
      <c r="F29" s="108">
        <v>4317</v>
      </c>
      <c r="G29" s="109">
        <f t="shared" si="9"/>
        <v>6919</v>
      </c>
      <c r="H29" s="109">
        <v>14</v>
      </c>
      <c r="I29" s="47">
        <f t="shared" si="10"/>
        <v>6933</v>
      </c>
      <c r="J29" s="110">
        <v>190</v>
      </c>
      <c r="K29" s="108">
        <v>1500</v>
      </c>
      <c r="L29" s="108">
        <v>1950</v>
      </c>
      <c r="M29" s="109">
        <f>SUM(J29:L29)</f>
        <v>3640</v>
      </c>
      <c r="N29" s="109">
        <v>0</v>
      </c>
      <c r="O29" s="47">
        <f>M29+N29</f>
        <v>3640</v>
      </c>
      <c r="P29" s="110">
        <v>100</v>
      </c>
      <c r="Q29" s="108">
        <v>1384</v>
      </c>
      <c r="R29" s="108">
        <v>1870</v>
      </c>
      <c r="S29" s="109">
        <f t="shared" si="11"/>
        <v>3354</v>
      </c>
      <c r="T29" s="109">
        <v>41</v>
      </c>
      <c r="U29" s="47">
        <f t="shared" si="12"/>
        <v>3395</v>
      </c>
      <c r="V29" s="110">
        <v>1340</v>
      </c>
      <c r="W29" s="108">
        <v>1500</v>
      </c>
      <c r="X29" s="108">
        <v>2200</v>
      </c>
      <c r="Y29" s="109">
        <f t="shared" si="13"/>
        <v>5040</v>
      </c>
      <c r="Z29" s="109">
        <v>0</v>
      </c>
      <c r="AA29" s="47">
        <f>Y29+Z29</f>
        <v>5040</v>
      </c>
      <c r="AB29" s="48">
        <f>(AA29/O29)</f>
        <v>1.3846153846153846</v>
      </c>
      <c r="AC29" s="1"/>
      <c r="AD29" s="1"/>
    </row>
    <row r="30" spans="1:30" x14ac:dyDescent="0.25">
      <c r="A30" s="1"/>
      <c r="B30" s="49" t="s">
        <v>54</v>
      </c>
      <c r="C30" s="66" t="s">
        <v>55</v>
      </c>
      <c r="D30" s="108">
        <v>0</v>
      </c>
      <c r="E30" s="108">
        <v>0</v>
      </c>
      <c r="F30" s="108">
        <v>80</v>
      </c>
      <c r="G30" s="109">
        <f t="shared" si="9"/>
        <v>80</v>
      </c>
      <c r="H30" s="109">
        <v>0</v>
      </c>
      <c r="I30" s="47">
        <f t="shared" si="10"/>
        <v>80</v>
      </c>
      <c r="J30" s="110">
        <v>45</v>
      </c>
      <c r="K30" s="108">
        <v>0</v>
      </c>
      <c r="L30" s="108">
        <v>75</v>
      </c>
      <c r="M30" s="109">
        <f>SUM(J30:L30)</f>
        <v>120</v>
      </c>
      <c r="N30" s="109">
        <v>0</v>
      </c>
      <c r="O30" s="47">
        <f>M30+N30</f>
        <v>120</v>
      </c>
      <c r="P30" s="110">
        <v>0</v>
      </c>
      <c r="Q30" s="108">
        <v>0</v>
      </c>
      <c r="R30" s="108">
        <v>59</v>
      </c>
      <c r="S30" s="109">
        <f t="shared" si="11"/>
        <v>59</v>
      </c>
      <c r="T30" s="109">
        <v>0</v>
      </c>
      <c r="U30" s="47">
        <f t="shared" si="12"/>
        <v>59</v>
      </c>
      <c r="V30" s="110">
        <v>45</v>
      </c>
      <c r="W30" s="108">
        <v>0</v>
      </c>
      <c r="X30" s="108">
        <v>80</v>
      </c>
      <c r="Y30" s="109">
        <f t="shared" si="13"/>
        <v>125</v>
      </c>
      <c r="Z30" s="109">
        <v>0</v>
      </c>
      <c r="AA30" s="47">
        <f>Y30+Z30</f>
        <v>125</v>
      </c>
      <c r="AB30" s="48">
        <f>(AA30/O30)</f>
        <v>1.0416666666666667</v>
      </c>
      <c r="AC30" s="1"/>
      <c r="AD30" s="1"/>
    </row>
    <row r="31" spans="1:30" x14ac:dyDescent="0.25">
      <c r="A31" s="1"/>
      <c r="B31" s="49" t="s">
        <v>56</v>
      </c>
      <c r="C31" s="66" t="s">
        <v>57</v>
      </c>
      <c r="D31" s="108">
        <v>0</v>
      </c>
      <c r="E31" s="108">
        <v>0</v>
      </c>
      <c r="F31" s="108">
        <v>-3934</v>
      </c>
      <c r="G31" s="109">
        <f t="shared" si="9"/>
        <v>-3934</v>
      </c>
      <c r="H31" s="109">
        <v>0</v>
      </c>
      <c r="I31" s="47">
        <f t="shared" si="10"/>
        <v>-3934</v>
      </c>
      <c r="J31" s="110">
        <v>0</v>
      </c>
      <c r="K31" s="108">
        <v>0</v>
      </c>
      <c r="L31" s="108">
        <v>0</v>
      </c>
      <c r="M31" s="109"/>
      <c r="N31" s="109">
        <v>0</v>
      </c>
      <c r="O31" s="47"/>
      <c r="P31" s="110">
        <v>0</v>
      </c>
      <c r="Q31" s="108">
        <v>0</v>
      </c>
      <c r="R31" s="108">
        <v>-1308</v>
      </c>
      <c r="S31" s="109">
        <f t="shared" si="11"/>
        <v>-1308</v>
      </c>
      <c r="T31" s="109">
        <v>0</v>
      </c>
      <c r="U31" s="47">
        <f t="shared" si="12"/>
        <v>-1308</v>
      </c>
      <c r="V31" s="110">
        <v>0</v>
      </c>
      <c r="W31" s="108">
        <v>0</v>
      </c>
      <c r="X31" s="108">
        <v>0</v>
      </c>
      <c r="Y31" s="109">
        <f t="shared" si="13"/>
        <v>0</v>
      </c>
      <c r="Z31" s="109">
        <v>0</v>
      </c>
      <c r="AA31" s="47"/>
      <c r="AB31" s="48"/>
      <c r="AC31" s="1"/>
      <c r="AD31" s="1"/>
    </row>
    <row r="32" spans="1:30" x14ac:dyDescent="0.25">
      <c r="A32" s="1"/>
      <c r="B32" s="49" t="s">
        <v>58</v>
      </c>
      <c r="C32" s="66" t="s">
        <v>59</v>
      </c>
      <c r="D32" s="108">
        <v>105</v>
      </c>
      <c r="E32" s="108">
        <v>3040</v>
      </c>
      <c r="F32" s="108">
        <v>3716</v>
      </c>
      <c r="G32" s="109">
        <f t="shared" si="9"/>
        <v>6861</v>
      </c>
      <c r="H32" s="109">
        <v>0</v>
      </c>
      <c r="I32" s="47">
        <f t="shared" si="10"/>
        <v>6861</v>
      </c>
      <c r="J32" s="110">
        <v>225</v>
      </c>
      <c r="K32" s="108">
        <v>3000</v>
      </c>
      <c r="L32" s="108">
        <v>2215</v>
      </c>
      <c r="M32" s="109">
        <f t="shared" ref="M32:M41" si="14">SUM(J32:L32)</f>
        <v>5440</v>
      </c>
      <c r="N32" s="109">
        <v>0</v>
      </c>
      <c r="O32" s="47">
        <f t="shared" ref="O32:O40" si="15">M32+N32</f>
        <v>5440</v>
      </c>
      <c r="P32" s="110">
        <v>125</v>
      </c>
      <c r="Q32" s="108">
        <v>1016</v>
      </c>
      <c r="R32" s="108">
        <v>1700</v>
      </c>
      <c r="S32" s="109">
        <f t="shared" si="11"/>
        <v>2841</v>
      </c>
      <c r="T32" s="109">
        <v>0</v>
      </c>
      <c r="U32" s="47">
        <f t="shared" si="12"/>
        <v>2841</v>
      </c>
      <c r="V32" s="110">
        <v>1480</v>
      </c>
      <c r="W32" s="108">
        <v>3000</v>
      </c>
      <c r="X32" s="108">
        <v>2520</v>
      </c>
      <c r="Y32" s="109">
        <f t="shared" si="13"/>
        <v>7000</v>
      </c>
      <c r="Z32" s="109">
        <v>0</v>
      </c>
      <c r="AA32" s="47">
        <f t="shared" ref="AA32:AA40" si="16">Y32+Z32</f>
        <v>7000</v>
      </c>
      <c r="AB32" s="48">
        <f t="shared" ref="AB32:AB43" si="17">(AA32/O32)</f>
        <v>1.286764705882353</v>
      </c>
      <c r="AC32" s="1"/>
      <c r="AD32" s="1"/>
    </row>
    <row r="33" spans="1:30" x14ac:dyDescent="0.25">
      <c r="A33" s="1"/>
      <c r="B33" s="49" t="s">
        <v>60</v>
      </c>
      <c r="C33" s="66" t="s">
        <v>61</v>
      </c>
      <c r="D33" s="111">
        <v>2450</v>
      </c>
      <c r="E33" s="108">
        <v>0</v>
      </c>
      <c r="F33" s="108">
        <v>2369</v>
      </c>
      <c r="G33" s="109">
        <f t="shared" si="9"/>
        <v>4819</v>
      </c>
      <c r="H33" s="109">
        <v>41</v>
      </c>
      <c r="I33" s="47">
        <f t="shared" si="10"/>
        <v>4860</v>
      </c>
      <c r="J33" s="112">
        <v>2349</v>
      </c>
      <c r="K33" s="108">
        <v>0</v>
      </c>
      <c r="L33" s="108">
        <v>2695</v>
      </c>
      <c r="M33" s="109">
        <f t="shared" si="14"/>
        <v>5044</v>
      </c>
      <c r="N33" s="109">
        <v>0</v>
      </c>
      <c r="O33" s="47">
        <f t="shared" si="15"/>
        <v>5044</v>
      </c>
      <c r="P33" s="110">
        <v>1170</v>
      </c>
      <c r="Q33" s="108">
        <v>0</v>
      </c>
      <c r="R33" s="108">
        <v>1078</v>
      </c>
      <c r="S33" s="109">
        <f t="shared" si="11"/>
        <v>2248</v>
      </c>
      <c r="T33" s="109">
        <v>65</v>
      </c>
      <c r="U33" s="47">
        <f t="shared" si="12"/>
        <v>2313</v>
      </c>
      <c r="V33" s="112">
        <v>2350</v>
      </c>
      <c r="W33" s="108">
        <v>0</v>
      </c>
      <c r="X33" s="108">
        <v>2695</v>
      </c>
      <c r="Y33" s="109">
        <f t="shared" si="13"/>
        <v>5045</v>
      </c>
      <c r="Z33" s="109">
        <v>0</v>
      </c>
      <c r="AA33" s="47">
        <f t="shared" si="16"/>
        <v>5045</v>
      </c>
      <c r="AB33" s="48">
        <f t="shared" si="17"/>
        <v>1.0001982553528945</v>
      </c>
      <c r="AC33" s="1"/>
      <c r="AD33" s="1"/>
    </row>
    <row r="34" spans="1:30" x14ac:dyDescent="0.25">
      <c r="A34" s="1"/>
      <c r="B34" s="49" t="s">
        <v>62</v>
      </c>
      <c r="C34" s="62" t="s">
        <v>63</v>
      </c>
      <c r="D34" s="111">
        <v>2450</v>
      </c>
      <c r="E34" s="108">
        <v>0</v>
      </c>
      <c r="F34" s="108">
        <v>2180</v>
      </c>
      <c r="G34" s="109">
        <f t="shared" si="9"/>
        <v>4630</v>
      </c>
      <c r="H34" s="109">
        <v>41</v>
      </c>
      <c r="I34" s="47">
        <f t="shared" si="10"/>
        <v>4671</v>
      </c>
      <c r="J34" s="112">
        <v>2349</v>
      </c>
      <c r="K34" s="108">
        <v>0</v>
      </c>
      <c r="L34" s="108">
        <v>2395</v>
      </c>
      <c r="M34" s="109">
        <f t="shared" si="14"/>
        <v>4744</v>
      </c>
      <c r="N34" s="109">
        <v>0</v>
      </c>
      <c r="O34" s="47">
        <f t="shared" si="15"/>
        <v>4744</v>
      </c>
      <c r="P34" s="110">
        <v>1170</v>
      </c>
      <c r="Q34" s="108">
        <v>0</v>
      </c>
      <c r="R34" s="108">
        <v>1013</v>
      </c>
      <c r="S34" s="109">
        <f t="shared" si="11"/>
        <v>2183</v>
      </c>
      <c r="T34" s="109">
        <v>65</v>
      </c>
      <c r="U34" s="47">
        <f t="shared" si="12"/>
        <v>2248</v>
      </c>
      <c r="V34" s="112">
        <v>2350</v>
      </c>
      <c r="W34" s="108">
        <v>0</v>
      </c>
      <c r="X34" s="108">
        <v>2395</v>
      </c>
      <c r="Y34" s="109">
        <f t="shared" si="13"/>
        <v>4745</v>
      </c>
      <c r="Z34" s="109">
        <v>0</v>
      </c>
      <c r="AA34" s="47">
        <f t="shared" si="16"/>
        <v>4745</v>
      </c>
      <c r="AB34" s="48">
        <f t="shared" si="17"/>
        <v>1.0002107925801011</v>
      </c>
      <c r="AC34" s="1"/>
      <c r="AD34" s="1"/>
    </row>
    <row r="35" spans="1:30" x14ac:dyDescent="0.25">
      <c r="A35" s="1"/>
      <c r="B35" s="49" t="s">
        <v>64</v>
      </c>
      <c r="C35" s="113" t="s">
        <v>65</v>
      </c>
      <c r="D35" s="111">
        <v>0</v>
      </c>
      <c r="E35" s="108">
        <v>0</v>
      </c>
      <c r="F35" s="108">
        <v>189</v>
      </c>
      <c r="G35" s="109">
        <f t="shared" si="9"/>
        <v>189</v>
      </c>
      <c r="H35" s="109">
        <v>0</v>
      </c>
      <c r="I35" s="47">
        <f t="shared" si="10"/>
        <v>189</v>
      </c>
      <c r="J35" s="112">
        <v>0</v>
      </c>
      <c r="K35" s="108">
        <v>0</v>
      </c>
      <c r="L35" s="108">
        <v>300</v>
      </c>
      <c r="M35" s="109">
        <f t="shared" si="14"/>
        <v>300</v>
      </c>
      <c r="N35" s="109">
        <v>0</v>
      </c>
      <c r="O35" s="47">
        <f t="shared" si="15"/>
        <v>300</v>
      </c>
      <c r="P35" s="112">
        <v>0</v>
      </c>
      <c r="Q35" s="108">
        <v>0</v>
      </c>
      <c r="R35" s="108">
        <v>65</v>
      </c>
      <c r="S35" s="109">
        <f t="shared" si="11"/>
        <v>65</v>
      </c>
      <c r="T35" s="109">
        <v>0</v>
      </c>
      <c r="U35" s="47">
        <f t="shared" si="12"/>
        <v>65</v>
      </c>
      <c r="V35" s="112">
        <v>0</v>
      </c>
      <c r="W35" s="108">
        <v>0</v>
      </c>
      <c r="X35" s="108">
        <v>300</v>
      </c>
      <c r="Y35" s="109">
        <f t="shared" si="13"/>
        <v>300</v>
      </c>
      <c r="Z35" s="109">
        <v>0</v>
      </c>
      <c r="AA35" s="47">
        <f t="shared" si="16"/>
        <v>300</v>
      </c>
      <c r="AB35" s="48">
        <f t="shared" si="17"/>
        <v>1</v>
      </c>
      <c r="AC35" s="1"/>
      <c r="AD35" s="1"/>
    </row>
    <row r="36" spans="1:30" x14ac:dyDescent="0.25">
      <c r="A36" s="1"/>
      <c r="B36" s="49" t="s">
        <v>66</v>
      </c>
      <c r="C36" s="66" t="s">
        <v>67</v>
      </c>
      <c r="D36" s="111">
        <v>833</v>
      </c>
      <c r="E36" s="108">
        <v>0</v>
      </c>
      <c r="F36" s="108">
        <v>748</v>
      </c>
      <c r="G36" s="109">
        <f t="shared" si="9"/>
        <v>1581</v>
      </c>
      <c r="H36" s="109">
        <v>14</v>
      </c>
      <c r="I36" s="47">
        <f t="shared" si="10"/>
        <v>1595</v>
      </c>
      <c r="J36" s="112">
        <v>820</v>
      </c>
      <c r="K36" s="108">
        <v>0</v>
      </c>
      <c r="L36" s="108">
        <v>890</v>
      </c>
      <c r="M36" s="109">
        <f t="shared" si="14"/>
        <v>1710</v>
      </c>
      <c r="N36" s="109">
        <v>0</v>
      </c>
      <c r="O36" s="47">
        <f t="shared" si="15"/>
        <v>1710</v>
      </c>
      <c r="P36" s="112">
        <v>400</v>
      </c>
      <c r="Q36" s="108">
        <v>0</v>
      </c>
      <c r="R36" s="108">
        <v>330</v>
      </c>
      <c r="S36" s="109">
        <f t="shared" si="11"/>
        <v>730</v>
      </c>
      <c r="T36" s="109">
        <v>22</v>
      </c>
      <c r="U36" s="47">
        <f t="shared" si="12"/>
        <v>752</v>
      </c>
      <c r="V36" s="112">
        <v>825</v>
      </c>
      <c r="W36" s="108">
        <v>0</v>
      </c>
      <c r="X36" s="108">
        <v>890</v>
      </c>
      <c r="Y36" s="109">
        <f t="shared" si="13"/>
        <v>1715</v>
      </c>
      <c r="Z36" s="109">
        <v>0</v>
      </c>
      <c r="AA36" s="47">
        <f t="shared" si="16"/>
        <v>1715</v>
      </c>
      <c r="AB36" s="48">
        <f t="shared" si="17"/>
        <v>1.0029239766081872</v>
      </c>
      <c r="AC36" s="1"/>
      <c r="AD36" s="1"/>
    </row>
    <row r="37" spans="1:30" x14ac:dyDescent="0.25">
      <c r="A37" s="1"/>
      <c r="B37" s="49" t="s">
        <v>68</v>
      </c>
      <c r="C37" s="66" t="s">
        <v>69</v>
      </c>
      <c r="D37" s="108">
        <v>0</v>
      </c>
      <c r="E37" s="108">
        <v>0</v>
      </c>
      <c r="F37" s="108">
        <v>13</v>
      </c>
      <c r="G37" s="109">
        <f t="shared" si="9"/>
        <v>13</v>
      </c>
      <c r="H37" s="109">
        <v>0</v>
      </c>
      <c r="I37" s="47">
        <f t="shared" si="10"/>
        <v>13</v>
      </c>
      <c r="J37" s="110">
        <v>0</v>
      </c>
      <c r="K37" s="108">
        <v>0</v>
      </c>
      <c r="L37" s="108">
        <v>0</v>
      </c>
      <c r="M37" s="109">
        <f t="shared" si="14"/>
        <v>0</v>
      </c>
      <c r="N37" s="109">
        <v>0</v>
      </c>
      <c r="O37" s="47">
        <f t="shared" si="15"/>
        <v>0</v>
      </c>
      <c r="P37" s="110">
        <v>0</v>
      </c>
      <c r="Q37" s="108">
        <v>0</v>
      </c>
      <c r="R37" s="108">
        <v>3</v>
      </c>
      <c r="S37" s="109">
        <f t="shared" si="11"/>
        <v>3</v>
      </c>
      <c r="T37" s="109">
        <v>0</v>
      </c>
      <c r="U37" s="47">
        <f t="shared" si="12"/>
        <v>3</v>
      </c>
      <c r="V37" s="110">
        <v>0</v>
      </c>
      <c r="W37" s="108">
        <v>0</v>
      </c>
      <c r="X37" s="108">
        <v>0</v>
      </c>
      <c r="Y37" s="109">
        <f t="shared" si="13"/>
        <v>0</v>
      </c>
      <c r="Z37" s="109">
        <v>0</v>
      </c>
      <c r="AA37" s="47">
        <f t="shared" si="16"/>
        <v>0</v>
      </c>
      <c r="AB37" s="48" t="e">
        <f t="shared" si="17"/>
        <v>#DIV/0!</v>
      </c>
      <c r="AC37" s="1"/>
      <c r="AD37" s="1"/>
    </row>
    <row r="38" spans="1:30" x14ac:dyDescent="0.25">
      <c r="A38" s="1"/>
      <c r="B38" s="49" t="s">
        <v>70</v>
      </c>
      <c r="C38" s="66" t="s">
        <v>71</v>
      </c>
      <c r="D38" s="108">
        <v>1184</v>
      </c>
      <c r="E38" s="108">
        <v>0</v>
      </c>
      <c r="F38" s="108">
        <v>0</v>
      </c>
      <c r="G38" s="109">
        <f t="shared" si="9"/>
        <v>1184</v>
      </c>
      <c r="H38" s="109">
        <v>0</v>
      </c>
      <c r="I38" s="47">
        <f t="shared" si="10"/>
        <v>1184</v>
      </c>
      <c r="J38" s="110">
        <v>1165</v>
      </c>
      <c r="K38" s="108">
        <v>0</v>
      </c>
      <c r="L38" s="108">
        <v>0</v>
      </c>
      <c r="M38" s="109">
        <f t="shared" si="14"/>
        <v>1165</v>
      </c>
      <c r="N38" s="109">
        <v>0</v>
      </c>
      <c r="O38" s="47">
        <f t="shared" si="15"/>
        <v>1165</v>
      </c>
      <c r="P38" s="110">
        <v>441</v>
      </c>
      <c r="Q38" s="108">
        <v>0</v>
      </c>
      <c r="R38" s="108">
        <v>0</v>
      </c>
      <c r="S38" s="109">
        <f t="shared" si="11"/>
        <v>441</v>
      </c>
      <c r="T38" s="109">
        <v>0</v>
      </c>
      <c r="U38" s="47">
        <f t="shared" si="12"/>
        <v>441</v>
      </c>
      <c r="V38" s="110">
        <v>960</v>
      </c>
      <c r="W38" s="108">
        <v>0</v>
      </c>
      <c r="X38" s="108">
        <v>0</v>
      </c>
      <c r="Y38" s="109">
        <f t="shared" si="13"/>
        <v>960</v>
      </c>
      <c r="Z38" s="109">
        <v>0</v>
      </c>
      <c r="AA38" s="47">
        <f t="shared" si="16"/>
        <v>960</v>
      </c>
      <c r="AB38" s="48">
        <f t="shared" si="17"/>
        <v>0.82403433476394849</v>
      </c>
      <c r="AC38" s="1"/>
      <c r="AD38" s="1"/>
    </row>
    <row r="39" spans="1:30" x14ac:dyDescent="0.25">
      <c r="A39" s="1"/>
      <c r="B39" s="49" t="s">
        <v>72</v>
      </c>
      <c r="C39" s="114" t="s">
        <v>73</v>
      </c>
      <c r="D39" s="115">
        <v>0</v>
      </c>
      <c r="E39" s="115">
        <v>0</v>
      </c>
      <c r="F39" s="115">
        <v>653</v>
      </c>
      <c r="G39" s="109">
        <f t="shared" si="9"/>
        <v>653</v>
      </c>
      <c r="H39" s="116">
        <v>0</v>
      </c>
      <c r="I39" s="74">
        <f t="shared" si="10"/>
        <v>653</v>
      </c>
      <c r="J39" s="117">
        <v>0</v>
      </c>
      <c r="K39" s="115">
        <v>0</v>
      </c>
      <c r="L39" s="115">
        <v>0</v>
      </c>
      <c r="M39" s="116">
        <f t="shared" si="14"/>
        <v>0</v>
      </c>
      <c r="N39" s="116">
        <v>0</v>
      </c>
      <c r="O39" s="118">
        <f t="shared" si="15"/>
        <v>0</v>
      </c>
      <c r="P39" s="117">
        <v>0</v>
      </c>
      <c r="Q39" s="115">
        <v>0</v>
      </c>
      <c r="R39" s="115">
        <v>0</v>
      </c>
      <c r="S39" s="116">
        <f t="shared" si="11"/>
        <v>0</v>
      </c>
      <c r="T39" s="116">
        <v>0</v>
      </c>
      <c r="U39" s="74">
        <f t="shared" si="12"/>
        <v>0</v>
      </c>
      <c r="V39" s="117">
        <v>0</v>
      </c>
      <c r="W39" s="115">
        <v>0</v>
      </c>
      <c r="X39" s="115">
        <v>0</v>
      </c>
      <c r="Y39" s="116">
        <f t="shared" si="13"/>
        <v>0</v>
      </c>
      <c r="Z39" s="116">
        <v>0</v>
      </c>
      <c r="AA39" s="74">
        <f t="shared" si="16"/>
        <v>0</v>
      </c>
      <c r="AB39" s="76" t="e">
        <f t="shared" si="17"/>
        <v>#DIV/0!</v>
      </c>
      <c r="AC39" s="1"/>
      <c r="AD39" s="1"/>
    </row>
    <row r="40" spans="1:30" ht="15.75" thickBot="1" x14ac:dyDescent="0.3">
      <c r="A40" s="1"/>
      <c r="B40" s="49" t="s">
        <v>74</v>
      </c>
      <c r="C40" s="114" t="s">
        <v>75</v>
      </c>
      <c r="D40" s="115">
        <v>82</v>
      </c>
      <c r="E40" s="115">
        <v>0</v>
      </c>
      <c r="F40" s="115">
        <v>1823</v>
      </c>
      <c r="G40" s="109">
        <f t="shared" si="9"/>
        <v>1905</v>
      </c>
      <c r="H40" s="116">
        <v>0</v>
      </c>
      <c r="I40" s="74">
        <f t="shared" si="10"/>
        <v>1905</v>
      </c>
      <c r="J40" s="117">
        <v>100</v>
      </c>
      <c r="K40" s="115">
        <v>0</v>
      </c>
      <c r="L40" s="115">
        <v>0</v>
      </c>
      <c r="M40" s="116">
        <f t="shared" si="14"/>
        <v>100</v>
      </c>
      <c r="N40" s="116">
        <v>0</v>
      </c>
      <c r="O40" s="74">
        <f t="shared" si="15"/>
        <v>100</v>
      </c>
      <c r="P40" s="117">
        <v>211</v>
      </c>
      <c r="Q40" s="115">
        <v>0</v>
      </c>
      <c r="R40" s="115">
        <v>705</v>
      </c>
      <c r="S40" s="116">
        <f t="shared" si="11"/>
        <v>916</v>
      </c>
      <c r="T40" s="116">
        <v>0</v>
      </c>
      <c r="U40" s="74">
        <f t="shared" si="12"/>
        <v>916</v>
      </c>
      <c r="V40" s="117">
        <v>100</v>
      </c>
      <c r="W40" s="115">
        <v>0</v>
      </c>
      <c r="X40" s="115">
        <v>145</v>
      </c>
      <c r="Y40" s="116">
        <f t="shared" si="13"/>
        <v>245</v>
      </c>
      <c r="Z40" s="116">
        <v>0</v>
      </c>
      <c r="AA40" s="74">
        <f t="shared" si="16"/>
        <v>245</v>
      </c>
      <c r="AB40" s="76">
        <f t="shared" si="17"/>
        <v>2.4500000000000002</v>
      </c>
      <c r="AC40" s="1"/>
      <c r="AD40" s="1"/>
    </row>
    <row r="41" spans="1:30" ht="15.75" thickBot="1" x14ac:dyDescent="0.3">
      <c r="A41" s="1"/>
      <c r="B41" s="77" t="s">
        <v>76</v>
      </c>
      <c r="C41" s="119" t="s">
        <v>77</v>
      </c>
      <c r="D41" s="120">
        <f>SUM(D36:D40)+SUM(D28:D33)</f>
        <v>4704</v>
      </c>
      <c r="E41" s="120">
        <f>SUM(E36:E40)+SUM(E28:E33)</f>
        <v>5592</v>
      </c>
      <c r="F41" s="120">
        <f>SUM(F36:F40)+SUM(F28:F33)</f>
        <v>10193</v>
      </c>
      <c r="G41" s="121">
        <f t="shared" si="9"/>
        <v>20489</v>
      </c>
      <c r="H41" s="122">
        <f>SUM(H28:H33)+SUM(H36:H40)</f>
        <v>69</v>
      </c>
      <c r="I41" s="123">
        <f>SUM(I36:I40)+SUM(I28:I33)</f>
        <v>20558</v>
      </c>
      <c r="J41" s="120">
        <f>SUM(J36:J40)+SUM(J28:J33)</f>
        <v>4894</v>
      </c>
      <c r="K41" s="120">
        <f>SUM(K36:K40)+SUM(K28:K33)</f>
        <v>4500</v>
      </c>
      <c r="L41" s="120">
        <f>SUM(L36:L40)+SUM(L28:L33)</f>
        <v>8125</v>
      </c>
      <c r="M41" s="121">
        <f t="shared" si="14"/>
        <v>17519</v>
      </c>
      <c r="N41" s="122">
        <f>SUM(N28:N33)+SUM(N36:N40)</f>
        <v>0</v>
      </c>
      <c r="O41" s="123">
        <f>SUM(O36:O40)+SUM(O28:O33)</f>
        <v>17519</v>
      </c>
      <c r="P41" s="120">
        <f>SUM(P36:P40)+SUM(P28:P33)</f>
        <v>2447</v>
      </c>
      <c r="Q41" s="120">
        <f>SUM(Q36:Q40)+SUM(Q28:Q33)</f>
        <v>2400</v>
      </c>
      <c r="R41" s="120">
        <f>SUM(R36:R40)+SUM(R28:R33)</f>
        <v>4534</v>
      </c>
      <c r="S41" s="121">
        <f t="shared" si="11"/>
        <v>9381</v>
      </c>
      <c r="T41" s="122">
        <f>SUM(T28:T33)+SUM(T36:T40)</f>
        <v>128</v>
      </c>
      <c r="U41" s="123">
        <f>SUM(U36:U40)+SUM(U28:U33)</f>
        <v>9509</v>
      </c>
      <c r="V41" s="120">
        <f>SUM(V36:V40)+SUM(V28:V33)</f>
        <v>7100</v>
      </c>
      <c r="W41" s="120">
        <f>SUM(W36:W40)+SUM(W28:W33)</f>
        <v>4500</v>
      </c>
      <c r="X41" s="120">
        <f>SUM(X36:X40)+SUM(X28:X33)</f>
        <v>8730</v>
      </c>
      <c r="Y41" s="121">
        <f t="shared" si="13"/>
        <v>20330</v>
      </c>
      <c r="Z41" s="122">
        <f>SUM(Z28:Z33)+SUM(Z36:Z40)</f>
        <v>0</v>
      </c>
      <c r="AA41" s="123">
        <f>SUM(AA36:AA40)+SUM(AA28:AA33)</f>
        <v>20330</v>
      </c>
      <c r="AB41" s="124">
        <f t="shared" si="17"/>
        <v>1.160454363833552</v>
      </c>
      <c r="AC41" s="1"/>
      <c r="AD41" s="1"/>
    </row>
    <row r="42" spans="1:30" ht="19.5" thickBot="1" x14ac:dyDescent="0.35">
      <c r="A42" s="1"/>
      <c r="B42" s="125" t="s">
        <v>78</v>
      </c>
      <c r="C42" s="126" t="s">
        <v>79</v>
      </c>
      <c r="D42" s="127">
        <f t="shared" ref="D42:AA42" si="18">D24-D41</f>
        <v>0</v>
      </c>
      <c r="E42" s="127">
        <f t="shared" si="18"/>
        <v>0</v>
      </c>
      <c r="F42" s="127">
        <f t="shared" si="18"/>
        <v>45</v>
      </c>
      <c r="G42" s="128">
        <f t="shared" si="18"/>
        <v>45</v>
      </c>
      <c r="H42" s="128">
        <f t="shared" si="18"/>
        <v>94</v>
      </c>
      <c r="I42" s="129">
        <f t="shared" si="18"/>
        <v>139</v>
      </c>
      <c r="J42" s="127">
        <f t="shared" si="18"/>
        <v>0</v>
      </c>
      <c r="K42" s="127">
        <f t="shared" si="18"/>
        <v>0</v>
      </c>
      <c r="L42" s="127">
        <f t="shared" si="18"/>
        <v>0</v>
      </c>
      <c r="M42" s="128">
        <f t="shared" si="18"/>
        <v>0</v>
      </c>
      <c r="N42" s="128">
        <f t="shared" si="18"/>
        <v>0</v>
      </c>
      <c r="O42" s="129">
        <f t="shared" si="18"/>
        <v>0</v>
      </c>
      <c r="P42" s="127">
        <f t="shared" si="18"/>
        <v>0</v>
      </c>
      <c r="Q42" s="127">
        <f t="shared" si="18"/>
        <v>0</v>
      </c>
      <c r="R42" s="127">
        <f t="shared" si="18"/>
        <v>-1193</v>
      </c>
      <c r="S42" s="128">
        <f t="shared" si="18"/>
        <v>-1193</v>
      </c>
      <c r="T42" s="128">
        <f t="shared" si="18"/>
        <v>-12</v>
      </c>
      <c r="U42" s="129">
        <f t="shared" si="18"/>
        <v>-1205</v>
      </c>
      <c r="V42" s="127">
        <f t="shared" si="18"/>
        <v>0</v>
      </c>
      <c r="W42" s="127">
        <f t="shared" si="18"/>
        <v>0</v>
      </c>
      <c r="X42" s="127">
        <f t="shared" si="18"/>
        <v>0</v>
      </c>
      <c r="Y42" s="128">
        <f t="shared" si="18"/>
        <v>0</v>
      </c>
      <c r="Z42" s="128">
        <f t="shared" si="18"/>
        <v>0</v>
      </c>
      <c r="AA42" s="129">
        <f t="shared" si="18"/>
        <v>0</v>
      </c>
      <c r="AB42" s="130" t="e">
        <f t="shared" si="17"/>
        <v>#DIV/0!</v>
      </c>
      <c r="AC42" s="1"/>
      <c r="AD42" s="1"/>
    </row>
    <row r="43" spans="1:30" ht="15.75" thickBot="1" x14ac:dyDescent="0.3">
      <c r="A43" s="1"/>
      <c r="B43" s="131" t="s">
        <v>80</v>
      </c>
      <c r="C43" s="132" t="s">
        <v>81</v>
      </c>
      <c r="D43" s="133"/>
      <c r="E43" s="134"/>
      <c r="F43" s="134"/>
      <c r="G43" s="135"/>
      <c r="H43" s="136"/>
      <c r="I43" s="137">
        <f>I42-D16</f>
        <v>-4565</v>
      </c>
      <c r="J43" s="133"/>
      <c r="K43" s="134"/>
      <c r="L43" s="134"/>
      <c r="M43" s="135"/>
      <c r="N43" s="138"/>
      <c r="O43" s="137">
        <f>O42-J16</f>
        <v>-4894</v>
      </c>
      <c r="P43" s="133"/>
      <c r="Q43" s="134"/>
      <c r="R43" s="134"/>
      <c r="S43" s="135"/>
      <c r="T43" s="138"/>
      <c r="U43" s="137">
        <f>U42-P16</f>
        <v>-3652</v>
      </c>
      <c r="V43" s="133"/>
      <c r="W43" s="134"/>
      <c r="X43" s="134"/>
      <c r="Y43" s="135"/>
      <c r="Z43" s="138"/>
      <c r="AA43" s="137">
        <f>AA42-V16</f>
        <v>-7100</v>
      </c>
      <c r="AB43" s="48">
        <f t="shared" si="17"/>
        <v>1.4507560277891296</v>
      </c>
      <c r="AC43" s="1"/>
      <c r="AD43" s="1"/>
    </row>
    <row r="44" spans="1:30" ht="8.25" customHeight="1" thickBot="1" x14ac:dyDescent="0.3">
      <c r="A44" s="1"/>
      <c r="B44" s="139"/>
      <c r="C44" s="140"/>
      <c r="D44" s="141"/>
      <c r="E44" s="142"/>
      <c r="F44" s="142"/>
      <c r="G44" s="1"/>
      <c r="H44" s="142"/>
      <c r="I44" s="142"/>
      <c r="J44" s="141"/>
      <c r="K44" s="142"/>
      <c r="L44" s="142"/>
      <c r="M44" s="1"/>
      <c r="N44" s="142"/>
      <c r="O44" s="142"/>
      <c r="P44" s="142"/>
      <c r="Q44" s="142"/>
      <c r="R44" s="142"/>
      <c r="S44" s="142"/>
      <c r="T44" s="142"/>
      <c r="U44" s="142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thickBot="1" x14ac:dyDescent="0.3">
      <c r="A45" s="1"/>
      <c r="B45" s="139"/>
      <c r="C45" s="143" t="s">
        <v>82</v>
      </c>
      <c r="D45" s="144" t="s">
        <v>83</v>
      </c>
      <c r="E45" s="145" t="s">
        <v>84</v>
      </c>
      <c r="F45" s="146" t="s">
        <v>85</v>
      </c>
      <c r="G45" s="142"/>
      <c r="H45" s="142"/>
      <c r="I45" s="147"/>
      <c r="J45" s="144" t="s">
        <v>83</v>
      </c>
      <c r="K45" s="145" t="s">
        <v>84</v>
      </c>
      <c r="L45" s="146" t="s">
        <v>85</v>
      </c>
      <c r="M45" s="142"/>
      <c r="N45" s="142"/>
      <c r="O45" s="142"/>
      <c r="P45" s="144" t="s">
        <v>83</v>
      </c>
      <c r="Q45" s="145" t="s">
        <v>84</v>
      </c>
      <c r="R45" s="146" t="s">
        <v>85</v>
      </c>
      <c r="S45" s="1"/>
      <c r="T45" s="1"/>
      <c r="U45" s="1"/>
      <c r="V45" s="144" t="s">
        <v>83</v>
      </c>
      <c r="W45" s="145" t="s">
        <v>84</v>
      </c>
      <c r="X45" s="146" t="s">
        <v>85</v>
      </c>
      <c r="Y45" s="1"/>
      <c r="Z45" s="1"/>
      <c r="AA45" s="1"/>
      <c r="AB45" s="1"/>
      <c r="AC45" s="1"/>
      <c r="AD45" s="1"/>
    </row>
    <row r="46" spans="1:30" ht="15.75" thickBot="1" x14ac:dyDescent="0.3">
      <c r="A46" s="1"/>
      <c r="B46" s="139"/>
      <c r="C46" s="148"/>
      <c r="D46" s="149"/>
      <c r="E46" s="150"/>
      <c r="F46" s="151">
        <v>0</v>
      </c>
      <c r="G46" s="142"/>
      <c r="H46" s="142"/>
      <c r="I46" s="147"/>
      <c r="J46" s="149"/>
      <c r="K46" s="150"/>
      <c r="L46" s="151">
        <v>0</v>
      </c>
      <c r="M46" s="152"/>
      <c r="N46" s="152"/>
      <c r="O46" s="152"/>
      <c r="P46" s="149"/>
      <c r="Q46" s="150"/>
      <c r="R46" s="151">
        <v>0</v>
      </c>
      <c r="S46" s="1"/>
      <c r="T46" s="1"/>
      <c r="U46" s="1"/>
      <c r="V46" s="149"/>
      <c r="W46" s="150"/>
      <c r="X46" s="151">
        <v>0</v>
      </c>
      <c r="Y46" s="1"/>
      <c r="Z46" s="1"/>
      <c r="AA46" s="1"/>
      <c r="AB46" s="1"/>
      <c r="AC46" s="1"/>
      <c r="AD46" s="1"/>
    </row>
    <row r="47" spans="1:30" ht="8.25" customHeight="1" thickBot="1" x14ac:dyDescent="0.3">
      <c r="A47" s="1"/>
      <c r="B47" s="139"/>
      <c r="C47" s="140"/>
      <c r="D47" s="152"/>
      <c r="E47" s="142"/>
      <c r="F47" s="142"/>
      <c r="G47" s="142"/>
      <c r="H47" s="142"/>
      <c r="I47" s="147"/>
      <c r="J47" s="142"/>
      <c r="K47" s="142"/>
      <c r="L47" s="142"/>
      <c r="M47" s="142"/>
      <c r="N47" s="142"/>
      <c r="O47" s="147"/>
      <c r="P47" s="147"/>
      <c r="Q47" s="147"/>
      <c r="R47" s="147"/>
      <c r="S47" s="147"/>
      <c r="T47" s="147"/>
      <c r="U47" s="147"/>
      <c r="V47" s="1"/>
      <c r="W47" s="1"/>
      <c r="X47" s="1"/>
      <c r="Y47" s="1"/>
      <c r="Z47" s="1"/>
      <c r="AA47" s="1"/>
      <c r="AB47" s="1"/>
      <c r="AC47" s="1"/>
      <c r="AD47" s="1"/>
    </row>
    <row r="48" spans="1:30" ht="37.5" customHeight="1" thickBot="1" x14ac:dyDescent="0.3">
      <c r="A48" s="1"/>
      <c r="B48" s="139"/>
      <c r="C48" s="143" t="s">
        <v>86</v>
      </c>
      <c r="D48" s="153" t="s">
        <v>87</v>
      </c>
      <c r="E48" s="154" t="s">
        <v>88</v>
      </c>
      <c r="F48" s="142"/>
      <c r="G48" s="142"/>
      <c r="H48" s="142"/>
      <c r="I48" s="147"/>
      <c r="J48" s="153" t="s">
        <v>87</v>
      </c>
      <c r="K48" s="154" t="s">
        <v>88</v>
      </c>
      <c r="L48" s="155"/>
      <c r="M48" s="155"/>
      <c r="N48" s="1"/>
      <c r="O48" s="1"/>
      <c r="P48" s="153" t="s">
        <v>87</v>
      </c>
      <c r="Q48" s="154" t="s">
        <v>88</v>
      </c>
      <c r="R48" s="1"/>
      <c r="S48" s="1"/>
      <c r="T48" s="1"/>
      <c r="U48" s="1"/>
      <c r="V48" s="153" t="s">
        <v>87</v>
      </c>
      <c r="W48" s="154" t="s">
        <v>88</v>
      </c>
      <c r="X48" s="1"/>
      <c r="Y48" s="1"/>
      <c r="Z48" s="1"/>
      <c r="AA48" s="1"/>
      <c r="AB48" s="1"/>
      <c r="AC48" s="1"/>
      <c r="AD48" s="1"/>
    </row>
    <row r="49" spans="1:30" ht="15.75" thickBot="1" x14ac:dyDescent="0.3">
      <c r="A49" s="1"/>
      <c r="B49" s="156"/>
      <c r="C49" s="157"/>
      <c r="D49" s="149">
        <v>0</v>
      </c>
      <c r="E49" s="158">
        <v>0</v>
      </c>
      <c r="F49" s="142"/>
      <c r="G49" s="142"/>
      <c r="H49" s="142"/>
      <c r="I49" s="147"/>
      <c r="J49" s="149">
        <v>0</v>
      </c>
      <c r="K49" s="158">
        <v>0</v>
      </c>
      <c r="L49" s="159"/>
      <c r="M49" s="159"/>
      <c r="N49" s="1"/>
      <c r="O49" s="1"/>
      <c r="P49" s="149">
        <v>0</v>
      </c>
      <c r="Q49" s="158">
        <v>0</v>
      </c>
      <c r="R49" s="1"/>
      <c r="S49" s="1"/>
      <c r="T49" s="1"/>
      <c r="U49" s="1"/>
      <c r="V49" s="149">
        <v>0</v>
      </c>
      <c r="W49" s="158">
        <v>0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56"/>
      <c r="C50" s="140"/>
      <c r="D50" s="142"/>
      <c r="E50" s="142"/>
      <c r="F50" s="142"/>
      <c r="G50" s="142"/>
      <c r="H50" s="142"/>
      <c r="I50" s="147"/>
      <c r="J50" s="142"/>
      <c r="K50" s="142"/>
      <c r="L50" s="142"/>
      <c r="M50" s="142"/>
      <c r="N50" s="142"/>
      <c r="O50" s="147"/>
      <c r="P50" s="147"/>
      <c r="Q50" s="147"/>
      <c r="R50" s="147"/>
      <c r="S50" s="147"/>
      <c r="T50" s="147"/>
      <c r="U50" s="147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56"/>
      <c r="C51" s="160" t="s">
        <v>89</v>
      </c>
      <c r="D51" s="161" t="s">
        <v>90</v>
      </c>
      <c r="E51" s="161" t="s">
        <v>91</v>
      </c>
      <c r="F51" s="161" t="s">
        <v>92</v>
      </c>
      <c r="G51" s="161" t="s">
        <v>93</v>
      </c>
      <c r="H51" s="142"/>
      <c r="I51" s="1"/>
      <c r="J51" s="161" t="s">
        <v>90</v>
      </c>
      <c r="K51" s="161" t="s">
        <v>91</v>
      </c>
      <c r="L51" s="161" t="s">
        <v>92</v>
      </c>
      <c r="M51" s="161" t="s">
        <v>94</v>
      </c>
      <c r="N51" s="1"/>
      <c r="O51" s="1"/>
      <c r="P51" s="161" t="s">
        <v>90</v>
      </c>
      <c r="Q51" s="161" t="s">
        <v>91</v>
      </c>
      <c r="R51" s="161" t="s">
        <v>92</v>
      </c>
      <c r="S51" s="161" t="s">
        <v>94</v>
      </c>
      <c r="T51" s="1"/>
      <c r="U51" s="1"/>
      <c r="V51" s="161" t="s">
        <v>95</v>
      </c>
      <c r="W51" s="161" t="s">
        <v>91</v>
      </c>
      <c r="X51" s="161" t="s">
        <v>92</v>
      </c>
      <c r="Y51" s="161" t="s">
        <v>94</v>
      </c>
      <c r="Z51" s="1"/>
      <c r="AA51" s="1"/>
      <c r="AB51" s="1"/>
      <c r="AC51" s="1"/>
      <c r="AD51" s="1"/>
    </row>
    <row r="52" spans="1:30" x14ac:dyDescent="0.25">
      <c r="A52" s="1"/>
      <c r="B52" s="156"/>
      <c r="C52" s="162" t="s">
        <v>96</v>
      </c>
      <c r="D52" s="163"/>
      <c r="E52" s="163"/>
      <c r="F52" s="163"/>
      <c r="G52" s="164">
        <f>D52+E52-F52</f>
        <v>0</v>
      </c>
      <c r="H52" s="142"/>
      <c r="I52" s="1"/>
      <c r="J52" s="163"/>
      <c r="K52" s="163"/>
      <c r="L52" s="163"/>
      <c r="M52" s="164">
        <f>J52+K52-L52</f>
        <v>0</v>
      </c>
      <c r="N52" s="1"/>
      <c r="O52" s="1"/>
      <c r="P52" s="163"/>
      <c r="Q52" s="163"/>
      <c r="R52" s="163"/>
      <c r="S52" s="164">
        <f>P52+Q52-R52</f>
        <v>0</v>
      </c>
      <c r="T52" s="1"/>
      <c r="U52" s="1"/>
      <c r="V52" s="163"/>
      <c r="W52" s="163"/>
      <c r="X52" s="163"/>
      <c r="Y52" s="164">
        <f>V52+W52-X52</f>
        <v>0</v>
      </c>
      <c r="Z52" s="1"/>
      <c r="AA52" s="1"/>
      <c r="AB52" s="1"/>
      <c r="AC52" s="1"/>
      <c r="AD52" s="1"/>
    </row>
    <row r="53" spans="1:30" x14ac:dyDescent="0.25">
      <c r="A53" s="1"/>
      <c r="B53" s="156"/>
      <c r="C53" s="162" t="s">
        <v>97</v>
      </c>
      <c r="D53" s="163">
        <v>4168.6000000000004</v>
      </c>
      <c r="E53" s="163">
        <v>202.8</v>
      </c>
      <c r="F53" s="163">
        <v>0</v>
      </c>
      <c r="G53" s="164">
        <f>D53+E53-F53</f>
        <v>4371.4000000000005</v>
      </c>
      <c r="H53" s="142"/>
      <c r="I53" s="1"/>
      <c r="J53" s="163">
        <v>4371.5</v>
      </c>
      <c r="K53" s="163">
        <v>0</v>
      </c>
      <c r="L53" s="163">
        <v>0</v>
      </c>
      <c r="M53" s="164">
        <f>J53+K53-L53</f>
        <v>4371.5</v>
      </c>
      <c r="N53" s="1"/>
      <c r="O53" s="1"/>
      <c r="P53" s="163">
        <v>4371.5</v>
      </c>
      <c r="Q53" s="163">
        <v>111.5</v>
      </c>
      <c r="R53" s="163">
        <v>0</v>
      </c>
      <c r="S53" s="164">
        <f>P53+Q53-R53</f>
        <v>4483</v>
      </c>
      <c r="T53" s="1"/>
      <c r="U53" s="1"/>
      <c r="V53" s="163">
        <v>4483</v>
      </c>
      <c r="W53" s="163">
        <v>0</v>
      </c>
      <c r="X53" s="163">
        <v>0</v>
      </c>
      <c r="Y53" s="164">
        <f>V53+W53-X53</f>
        <v>4483</v>
      </c>
      <c r="Z53" s="1"/>
      <c r="AA53" s="1"/>
      <c r="AB53" s="1"/>
      <c r="AC53" s="1"/>
      <c r="AD53" s="1"/>
    </row>
    <row r="54" spans="1:30" x14ac:dyDescent="0.25">
      <c r="A54" s="1"/>
      <c r="B54" s="156"/>
      <c r="C54" s="162" t="s">
        <v>98</v>
      </c>
      <c r="D54" s="163">
        <v>2855.4</v>
      </c>
      <c r="E54" s="163">
        <v>805</v>
      </c>
      <c r="F54" s="163">
        <v>0</v>
      </c>
      <c r="G54" s="164">
        <f>D54+E54-F54</f>
        <v>3660.4</v>
      </c>
      <c r="H54" s="142"/>
      <c r="I54" s="1"/>
      <c r="J54" s="163">
        <v>3660</v>
      </c>
      <c r="K54" s="163">
        <v>1123</v>
      </c>
      <c r="L54" s="163">
        <v>1107</v>
      </c>
      <c r="M54" s="164">
        <f>J54+K54-L54</f>
        <v>3676</v>
      </c>
      <c r="N54" s="1"/>
      <c r="O54" s="1"/>
      <c r="P54" s="163">
        <v>3660</v>
      </c>
      <c r="Q54" s="163">
        <v>540.9</v>
      </c>
      <c r="R54" s="163">
        <v>727.4</v>
      </c>
      <c r="S54" s="164">
        <f>P54+Q54-R54</f>
        <v>3473.4999999999995</v>
      </c>
      <c r="T54" s="1"/>
      <c r="U54" s="1"/>
      <c r="V54" s="163">
        <v>3473.5</v>
      </c>
      <c r="W54" s="163">
        <v>578.79999999999995</v>
      </c>
      <c r="X54" s="163">
        <v>3500</v>
      </c>
      <c r="Y54" s="164">
        <f>V54+W54-X54</f>
        <v>552.30000000000018</v>
      </c>
      <c r="Z54" s="1"/>
      <c r="AA54" s="1"/>
      <c r="AB54" s="1"/>
      <c r="AC54" s="1"/>
      <c r="AD54" s="1"/>
    </row>
    <row r="55" spans="1:30" x14ac:dyDescent="0.25">
      <c r="A55" s="1"/>
      <c r="B55" s="156"/>
      <c r="C55" s="162" t="s">
        <v>99</v>
      </c>
      <c r="D55" s="163">
        <v>1330.9</v>
      </c>
      <c r="E55" s="163">
        <v>50.7</v>
      </c>
      <c r="F55" s="163">
        <v>0</v>
      </c>
      <c r="G55" s="164">
        <f>D55+E55-F55</f>
        <v>1381.6000000000001</v>
      </c>
      <c r="H55" s="142"/>
      <c r="I55" s="1"/>
      <c r="J55" s="163">
        <v>1382</v>
      </c>
      <c r="K55" s="163">
        <v>0</v>
      </c>
      <c r="L55" s="163">
        <v>0</v>
      </c>
      <c r="M55" s="164">
        <f>J55+K55-L55</f>
        <v>1382</v>
      </c>
      <c r="N55" s="1"/>
      <c r="O55" s="1"/>
      <c r="P55" s="163">
        <v>1382</v>
      </c>
      <c r="Q55" s="163">
        <v>27.5</v>
      </c>
      <c r="R55" s="163">
        <v>0</v>
      </c>
      <c r="S55" s="164">
        <f>P55+Q55-R55</f>
        <v>1409.5</v>
      </c>
      <c r="T55" s="1"/>
      <c r="U55" s="1"/>
      <c r="V55" s="163">
        <v>1409.5</v>
      </c>
      <c r="W55" s="163">
        <v>0</v>
      </c>
      <c r="X55" s="163">
        <v>0</v>
      </c>
      <c r="Y55" s="164">
        <f>V55+W55-X55</f>
        <v>1409.5</v>
      </c>
      <c r="Z55" s="1"/>
      <c r="AA55" s="1"/>
      <c r="AB55" s="1"/>
      <c r="AC55" s="1"/>
      <c r="AD55" s="1"/>
    </row>
    <row r="56" spans="1:30" x14ac:dyDescent="0.25">
      <c r="A56" s="1"/>
      <c r="B56" s="156"/>
      <c r="C56" s="165" t="s">
        <v>100</v>
      </c>
      <c r="D56" s="163">
        <v>194.2</v>
      </c>
      <c r="E56" s="163">
        <v>93.4</v>
      </c>
      <c r="F56" s="163">
        <v>109.7</v>
      </c>
      <c r="G56" s="164">
        <f>D56+E56-F56</f>
        <v>177.90000000000003</v>
      </c>
      <c r="H56" s="142"/>
      <c r="I56" s="1"/>
      <c r="J56" s="163">
        <v>178</v>
      </c>
      <c r="K56" s="163">
        <v>93</v>
      </c>
      <c r="L56" s="163">
        <v>120</v>
      </c>
      <c r="M56" s="164">
        <f>J56+K56-L56</f>
        <v>151</v>
      </c>
      <c r="N56" s="1"/>
      <c r="O56" s="1"/>
      <c r="P56" s="163">
        <v>178</v>
      </c>
      <c r="Q56" s="163">
        <v>93</v>
      </c>
      <c r="R56" s="163">
        <v>120</v>
      </c>
      <c r="S56" s="164">
        <f>P56+Q56-R56</f>
        <v>151</v>
      </c>
      <c r="T56" s="1"/>
      <c r="U56" s="1"/>
      <c r="V56" s="163">
        <v>151</v>
      </c>
      <c r="W56" s="163">
        <v>90</v>
      </c>
      <c r="X56" s="163">
        <v>100</v>
      </c>
      <c r="Y56" s="164">
        <f>V56+W56-X56</f>
        <v>141</v>
      </c>
      <c r="Z56" s="1"/>
      <c r="AA56" s="1"/>
      <c r="AB56" s="1"/>
      <c r="AC56" s="1"/>
      <c r="AD56" s="1"/>
    </row>
    <row r="57" spans="1:30" ht="10.5" customHeight="1" x14ac:dyDescent="0.25">
      <c r="A57" s="1"/>
      <c r="B57" s="156"/>
      <c r="C57" s="140"/>
      <c r="D57" s="142"/>
      <c r="E57" s="142"/>
      <c r="F57" s="142"/>
      <c r="G57" s="142"/>
      <c r="H57" s="14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56"/>
      <c r="C58" s="160" t="s">
        <v>101</v>
      </c>
      <c r="D58" s="161" t="s">
        <v>102</v>
      </c>
      <c r="E58" s="161" t="s">
        <v>103</v>
      </c>
      <c r="F58" s="142"/>
      <c r="G58" s="142"/>
      <c r="H58" s="142"/>
      <c r="I58" s="147"/>
      <c r="J58" s="161" t="s">
        <v>104</v>
      </c>
      <c r="K58" s="142"/>
      <c r="L58" s="142"/>
      <c r="M58" s="142"/>
      <c r="N58" s="142"/>
      <c r="O58" s="147"/>
      <c r="P58" s="161" t="s">
        <v>105</v>
      </c>
      <c r="Q58" s="147"/>
      <c r="R58" s="147"/>
      <c r="S58" s="147"/>
      <c r="T58" s="147"/>
      <c r="U58" s="147"/>
      <c r="V58" s="161" t="s">
        <v>104</v>
      </c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56"/>
      <c r="C59" s="162"/>
      <c r="D59" s="166">
        <v>9</v>
      </c>
      <c r="E59" s="166">
        <v>9</v>
      </c>
      <c r="F59" s="142"/>
      <c r="G59" s="142"/>
      <c r="H59" s="142"/>
      <c r="I59" s="147"/>
      <c r="J59" s="166">
        <v>9</v>
      </c>
      <c r="K59" s="142"/>
      <c r="L59" s="142"/>
      <c r="M59" s="142"/>
      <c r="N59" s="142"/>
      <c r="O59" s="147"/>
      <c r="P59" s="166">
        <v>9</v>
      </c>
      <c r="Q59" s="147"/>
      <c r="R59" s="147"/>
      <c r="S59" s="147"/>
      <c r="T59" s="147"/>
      <c r="U59" s="147"/>
      <c r="V59" s="166">
        <v>9</v>
      </c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56"/>
      <c r="C60" s="140"/>
      <c r="D60" s="142"/>
      <c r="E60" s="142"/>
      <c r="F60" s="142"/>
      <c r="G60" s="142"/>
      <c r="H60" s="142"/>
      <c r="I60" s="147"/>
      <c r="J60" s="142"/>
      <c r="K60" s="142"/>
      <c r="L60" s="142"/>
      <c r="M60" s="142"/>
      <c r="N60" s="142"/>
      <c r="O60" s="147"/>
      <c r="P60" s="147"/>
      <c r="Q60" s="147"/>
      <c r="R60" s="147"/>
      <c r="S60" s="147"/>
      <c r="T60" s="147"/>
      <c r="U60" s="147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67" t="s">
        <v>106</v>
      </c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70"/>
      <c r="W61" s="170"/>
      <c r="X61" s="170"/>
      <c r="Y61" s="170"/>
      <c r="Z61" s="170"/>
      <c r="AA61" s="170"/>
      <c r="AB61" s="171"/>
      <c r="AC61" s="1"/>
      <c r="AD61" s="1"/>
    </row>
    <row r="62" spans="1:30" x14ac:dyDescent="0.25">
      <c r="A62" s="1"/>
      <c r="B62" s="172" t="s">
        <v>107</v>
      </c>
      <c r="M62"/>
      <c r="AB62" s="173"/>
      <c r="AC62" s="1"/>
      <c r="AD62" s="1"/>
    </row>
    <row r="63" spans="1:30" x14ac:dyDescent="0.25">
      <c r="A63" s="1"/>
      <c r="B63" s="174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AB63" s="173"/>
      <c r="AC63" s="1"/>
      <c r="AD63" s="1"/>
    </row>
    <row r="64" spans="1:30" x14ac:dyDescent="0.25">
      <c r="A64" s="1"/>
      <c r="B64" s="174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AB64" s="173"/>
      <c r="AC64" s="1"/>
      <c r="AD64" s="1"/>
    </row>
    <row r="65" spans="1:30" x14ac:dyDescent="0.25">
      <c r="A65" s="1"/>
      <c r="B65" s="174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AB65" s="173"/>
      <c r="AC65" s="1"/>
      <c r="AD65" s="1"/>
    </row>
    <row r="66" spans="1:30" x14ac:dyDescent="0.25">
      <c r="A66" s="1"/>
      <c r="B66" s="17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AB66" s="173"/>
      <c r="AC66" s="1"/>
      <c r="AD66" s="1"/>
    </row>
    <row r="67" spans="1:30" x14ac:dyDescent="0.25">
      <c r="A67" s="1"/>
      <c r="B67" s="17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AB67" s="173"/>
      <c r="AC67" s="1"/>
      <c r="AD67" s="1"/>
    </row>
    <row r="68" spans="1:30" x14ac:dyDescent="0.25">
      <c r="A68" s="1"/>
      <c r="B68" s="17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AB68" s="173"/>
      <c r="AC68" s="1"/>
      <c r="AD68" s="1"/>
    </row>
    <row r="69" spans="1:30" x14ac:dyDescent="0.25">
      <c r="A69" s="1"/>
      <c r="B69" s="17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AB69" s="173"/>
      <c r="AC69" s="1"/>
      <c r="AD69" s="1"/>
    </row>
    <row r="70" spans="1:30" x14ac:dyDescent="0.25">
      <c r="A70" s="1"/>
      <c r="B70" s="17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AB70" s="173"/>
      <c r="AC70" s="1"/>
      <c r="AD70" s="1"/>
    </row>
    <row r="71" spans="1:30" x14ac:dyDescent="0.25">
      <c r="A71" s="1"/>
      <c r="B71" s="17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AB71" s="173"/>
      <c r="AC71" s="1"/>
      <c r="AD71" s="1"/>
    </row>
    <row r="72" spans="1:30" x14ac:dyDescent="0.25">
      <c r="A72" s="1"/>
      <c r="B72" s="17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AB72" s="173"/>
      <c r="AC72" s="1"/>
      <c r="AD72" s="1"/>
    </row>
    <row r="73" spans="1:30" x14ac:dyDescent="0.25">
      <c r="A73" s="1"/>
      <c r="B73" s="17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AB73" s="173"/>
      <c r="AC73" s="1"/>
      <c r="AD73" s="1"/>
    </row>
    <row r="74" spans="1:30" x14ac:dyDescent="0.25">
      <c r="A74" s="1"/>
      <c r="B74" s="17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AB74" s="173"/>
      <c r="AC74" s="1"/>
      <c r="AD74" s="1"/>
    </row>
    <row r="75" spans="1:30" x14ac:dyDescent="0.25">
      <c r="A75" s="1"/>
      <c r="B75" s="17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AB75" s="173"/>
      <c r="AC75" s="1"/>
      <c r="AD75" s="1"/>
    </row>
    <row r="76" spans="1:30" x14ac:dyDescent="0.25">
      <c r="A76" s="1"/>
      <c r="B76" s="17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AB76" s="173"/>
      <c r="AC76" s="1"/>
      <c r="AD76" s="1"/>
    </row>
    <row r="77" spans="1:30" x14ac:dyDescent="0.25">
      <c r="A77" s="1"/>
      <c r="B77" s="17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AB77" s="173"/>
      <c r="AC77" s="1"/>
      <c r="AD77" s="1"/>
    </row>
    <row r="78" spans="1:30" x14ac:dyDescent="0.25">
      <c r="A78" s="1"/>
      <c r="B78" s="17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AB78" s="173"/>
      <c r="AC78" s="1"/>
      <c r="AD78" s="1"/>
    </row>
    <row r="79" spans="1:30" x14ac:dyDescent="0.25">
      <c r="A79" s="1"/>
      <c r="B79" s="17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AB79" s="173"/>
      <c r="AC79" s="1"/>
      <c r="AD79" s="1"/>
    </row>
    <row r="80" spans="1:30" x14ac:dyDescent="0.25">
      <c r="A80" s="1"/>
      <c r="B80" s="17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AB80" s="173"/>
      <c r="AC80" s="1"/>
      <c r="AD80" s="1"/>
    </row>
    <row r="81" spans="1:30" x14ac:dyDescent="0.25">
      <c r="A81" s="1"/>
      <c r="B81" s="17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AB81" s="173"/>
      <c r="AC81" s="1"/>
      <c r="AD81" s="1"/>
    </row>
    <row r="82" spans="1:30" x14ac:dyDescent="0.25">
      <c r="A82" s="1"/>
      <c r="B82" s="17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AB82" s="173"/>
      <c r="AC82" s="1"/>
      <c r="AD82" s="1"/>
    </row>
    <row r="83" spans="1:30" x14ac:dyDescent="0.25">
      <c r="A83" s="1"/>
      <c r="B83" s="17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AB83" s="173"/>
      <c r="AC83" s="1"/>
      <c r="AD83" s="1"/>
    </row>
    <row r="84" spans="1:30" x14ac:dyDescent="0.25">
      <c r="A84" s="1"/>
      <c r="B84" s="174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AB84" s="173"/>
      <c r="AC84" s="1"/>
      <c r="AD84" s="1"/>
    </row>
    <row r="85" spans="1:30" x14ac:dyDescent="0.25">
      <c r="A85" s="1"/>
      <c r="B85" s="17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AB85" s="173"/>
      <c r="AC85" s="1"/>
      <c r="AD85" s="1"/>
    </row>
    <row r="86" spans="1:30" x14ac:dyDescent="0.25">
      <c r="A86" s="1"/>
      <c r="B86" s="177"/>
      <c r="C86" s="178"/>
      <c r="D86" s="178"/>
      <c r="E86" s="17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AB86" s="173"/>
      <c r="AC86" s="1"/>
      <c r="AD86" s="1"/>
    </row>
    <row r="87" spans="1:30" x14ac:dyDescent="0.25">
      <c r="A87" s="1"/>
      <c r="B87" s="177"/>
      <c r="C87" s="179"/>
      <c r="D87" s="178"/>
      <c r="E87" s="17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AB87" s="173"/>
      <c r="AC87" s="1"/>
      <c r="AD87" s="1"/>
    </row>
    <row r="88" spans="1:30" x14ac:dyDescent="0.25">
      <c r="A88" s="1"/>
      <c r="B88" s="177"/>
      <c r="C88" s="179"/>
      <c r="D88" s="178"/>
      <c r="E88" s="17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AB88" s="173"/>
      <c r="AC88" s="1"/>
      <c r="AD88" s="1"/>
    </row>
    <row r="89" spans="1:30" x14ac:dyDescent="0.25">
      <c r="A89" s="1"/>
      <c r="B89" s="180"/>
      <c r="C89" s="181"/>
      <c r="D89" s="182"/>
      <c r="E89" s="182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4"/>
      <c r="W89" s="184"/>
      <c r="X89" s="184"/>
      <c r="Y89" s="184"/>
      <c r="Z89" s="184"/>
      <c r="AA89" s="184"/>
      <c r="AB89" s="185"/>
      <c r="AC89" s="1"/>
      <c r="AD89" s="1"/>
    </row>
    <row r="90" spans="1:30" x14ac:dyDescent="0.25">
      <c r="A90" s="1"/>
      <c r="B90" s="186"/>
      <c r="C90" s="187"/>
      <c r="D90" s="186"/>
      <c r="E90" s="186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86"/>
      <c r="C91" s="187"/>
      <c r="D91" s="186"/>
      <c r="E91" s="186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89" t="s">
        <v>108</v>
      </c>
      <c r="C93" s="190">
        <v>44764</v>
      </c>
      <c r="D93" s="189" t="s">
        <v>109</v>
      </c>
      <c r="E93" s="175" t="s">
        <v>110</v>
      </c>
      <c r="F93" s="175"/>
      <c r="G93" s="175"/>
      <c r="H93" s="189"/>
      <c r="I93" s="189" t="s">
        <v>111</v>
      </c>
      <c r="J93" s="191" t="s">
        <v>112</v>
      </c>
      <c r="K93" s="191"/>
      <c r="L93" s="191"/>
      <c r="M93" s="191"/>
      <c r="N93" s="189"/>
      <c r="O93" s="189"/>
      <c r="P93" s="189"/>
      <c r="Q93" s="189"/>
      <c r="R93" s="189"/>
      <c r="S93" s="189"/>
      <c r="T93" s="189"/>
      <c r="U93" s="189"/>
      <c r="V93" s="1"/>
      <c r="W93" s="1"/>
      <c r="X93" s="1"/>
      <c r="Y93" s="1"/>
      <c r="Z93" s="1"/>
      <c r="AA93" s="1"/>
      <c r="AB93" s="1"/>
      <c r="AC93" s="1"/>
      <c r="AD93" s="1"/>
    </row>
    <row r="94" spans="1:30" ht="7.5" customHeight="1" x14ac:dyDescent="0.25">
      <c r="A94" s="1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89"/>
      <c r="C95" s="189"/>
      <c r="D95" s="189" t="s">
        <v>113</v>
      </c>
      <c r="E95" s="192"/>
      <c r="F95" s="192"/>
      <c r="G95" s="192"/>
      <c r="H95" s="189"/>
      <c r="I95" s="189" t="s">
        <v>113</v>
      </c>
      <c r="J95" s="193"/>
      <c r="K95" s="193"/>
      <c r="L95" s="193"/>
      <c r="M95" s="193"/>
      <c r="N95" s="189"/>
      <c r="O95" s="189"/>
      <c r="P95" s="189"/>
      <c r="Q95" s="189"/>
      <c r="R95" s="189"/>
      <c r="S95" s="189"/>
      <c r="T95" s="189"/>
      <c r="U95" s="189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89"/>
      <c r="C96" s="189"/>
      <c r="D96" s="189"/>
      <c r="E96" s="192"/>
      <c r="F96" s="192"/>
      <c r="G96" s="192"/>
      <c r="H96" s="189"/>
      <c r="I96" s="189"/>
      <c r="J96" s="193"/>
      <c r="K96" s="193"/>
      <c r="L96" s="193"/>
      <c r="M96" s="193"/>
      <c r="N96" s="189"/>
      <c r="O96" s="189"/>
      <c r="P96" s="189"/>
      <c r="Q96" s="189"/>
      <c r="R96" s="189"/>
      <c r="S96" s="189"/>
      <c r="T96" s="189"/>
      <c r="U96" s="189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"/>
      <c r="W98" s="1"/>
      <c r="X98" s="1"/>
      <c r="Y98" s="1"/>
      <c r="Z98" s="1"/>
      <c r="AA98" s="1"/>
      <c r="AB98" s="1"/>
      <c r="AC98" s="1"/>
      <c r="AD98" s="1"/>
    </row>
    <row r="115" ht="15" hidden="1" customHeight="1" x14ac:dyDescent="0.25"/>
    <row r="129" ht="15" hidden="1" customHeight="1" x14ac:dyDescent="0.25"/>
    <row r="130" ht="15" hidden="1" customHeight="1" x14ac:dyDescent="0.25"/>
  </sheetData>
  <mergeCells count="65">
    <mergeCell ref="B64:U64"/>
    <mergeCell ref="B65:U65"/>
    <mergeCell ref="B84:U84"/>
    <mergeCell ref="E93:G93"/>
    <mergeCell ref="J93:M93"/>
    <mergeCell ref="Z26:Z27"/>
    <mergeCell ref="AA26:AA27"/>
    <mergeCell ref="C45:C46"/>
    <mergeCell ref="C48:C49"/>
    <mergeCell ref="D61:U61"/>
    <mergeCell ref="B63:U63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3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MěLe</vt:lpstr>
      <vt:lpstr>MěLe!Oblast_tisku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2022-12-19T09:54:11Z</dcterms:created>
  <dcterms:modified xsi:type="dcterms:W3CDTF">2022-12-19T09:54:12Z</dcterms:modified>
</cp:coreProperties>
</file>