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Návrh rozpočtu r. 2024\MěLesy\"/>
    </mc:Choice>
  </mc:AlternateContent>
  <xr:revisionPtr revIDLastSave="0" documentId="13_ncr:1_{21BD848B-7010-4F1C-B9FB-A31651AFD204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R 2024" sheetId="3" r:id="rId1"/>
  </sheets>
  <definedNames>
    <definedName name="_xlnm.Print_Area" localSheetId="0">'NR 2024'!$A$1:$AC$97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1" i="3" l="1"/>
  <c r="H24" i="3" l="1"/>
  <c r="Y39" i="3"/>
  <c r="AA39" i="3" s="1"/>
  <c r="Y33" i="3"/>
  <c r="S15" i="3"/>
  <c r="T24" i="3"/>
  <c r="S39" i="3"/>
  <c r="U39" i="3" s="1"/>
  <c r="S31" i="3"/>
  <c r="U31" i="3" s="1"/>
  <c r="M39" i="3"/>
  <c r="O39" i="3" s="1"/>
  <c r="O31" i="3"/>
  <c r="M31" i="3"/>
  <c r="G39" i="3"/>
  <c r="I39" i="3" s="1"/>
  <c r="G31" i="3"/>
  <c r="I31" i="3" s="1"/>
  <c r="M35" i="3"/>
  <c r="Z24" i="3" l="1"/>
  <c r="X24" i="3"/>
  <c r="W24" i="3"/>
  <c r="V24" i="3"/>
  <c r="R24" i="3"/>
  <c r="Q24" i="3"/>
  <c r="P24" i="3"/>
  <c r="N24" i="3"/>
  <c r="L24" i="3"/>
  <c r="K24" i="3"/>
  <c r="J24" i="3"/>
  <c r="F24" i="3"/>
  <c r="E24" i="3"/>
  <c r="D24" i="3"/>
  <c r="Y24" i="3" l="1"/>
  <c r="G24" i="3"/>
  <c r="S24" i="3"/>
  <c r="M24" i="3"/>
  <c r="Y56" i="3"/>
  <c r="Y55" i="3"/>
  <c r="Y54" i="3"/>
  <c r="Y53" i="3"/>
  <c r="Y52" i="3"/>
  <c r="S56" i="3"/>
  <c r="S55" i="3"/>
  <c r="S54" i="3"/>
  <c r="S53" i="3"/>
  <c r="S52" i="3"/>
  <c r="M56" i="3"/>
  <c r="M55" i="3"/>
  <c r="M54" i="3"/>
  <c r="M53" i="3"/>
  <c r="M52" i="3"/>
  <c r="G55" i="3"/>
  <c r="G56" i="3"/>
  <c r="Z41" i="3"/>
  <c r="X41" i="3"/>
  <c r="W41" i="3"/>
  <c r="W42" i="3" s="1"/>
  <c r="V41" i="3"/>
  <c r="Y40" i="3"/>
  <c r="Y38" i="3"/>
  <c r="Y37" i="3"/>
  <c r="Y36" i="3"/>
  <c r="Y35" i="3"/>
  <c r="Y34" i="3"/>
  <c r="Y32" i="3"/>
  <c r="Y30" i="3"/>
  <c r="Y29" i="3"/>
  <c r="Y28" i="3"/>
  <c r="Y23" i="3"/>
  <c r="Y22" i="3"/>
  <c r="Y21" i="3"/>
  <c r="Y20" i="3"/>
  <c r="Y19" i="3"/>
  <c r="Y18" i="3"/>
  <c r="Y17" i="3"/>
  <c r="Y16" i="3"/>
  <c r="T41" i="3"/>
  <c r="R41" i="3"/>
  <c r="Q41" i="3"/>
  <c r="P41" i="3"/>
  <c r="S40" i="3"/>
  <c r="U40" i="3" s="1"/>
  <c r="S38" i="3"/>
  <c r="U38" i="3" s="1"/>
  <c r="S37" i="3"/>
  <c r="U37" i="3" s="1"/>
  <c r="S36" i="3"/>
  <c r="U36" i="3" s="1"/>
  <c r="S35" i="3"/>
  <c r="U35" i="3" s="1"/>
  <c r="S34" i="3"/>
  <c r="U34" i="3" s="1"/>
  <c r="S33" i="3"/>
  <c r="U33" i="3" s="1"/>
  <c r="S32" i="3"/>
  <c r="U32" i="3" s="1"/>
  <c r="S30" i="3"/>
  <c r="U30" i="3" s="1"/>
  <c r="S29" i="3"/>
  <c r="U29" i="3" s="1"/>
  <c r="S28" i="3"/>
  <c r="U28" i="3" s="1"/>
  <c r="S23" i="3"/>
  <c r="U23" i="3" s="1"/>
  <c r="S22" i="3"/>
  <c r="U22" i="3" s="1"/>
  <c r="S21" i="3"/>
  <c r="U21" i="3" s="1"/>
  <c r="S20" i="3"/>
  <c r="U20" i="3" s="1"/>
  <c r="S19" i="3"/>
  <c r="U19" i="3" s="1"/>
  <c r="S18" i="3"/>
  <c r="U18" i="3" s="1"/>
  <c r="S17" i="3"/>
  <c r="U17" i="3" s="1"/>
  <c r="S16" i="3"/>
  <c r="U16" i="3" s="1"/>
  <c r="U15" i="3"/>
  <c r="Y41" i="3" l="1"/>
  <c r="U24" i="3"/>
  <c r="AA18" i="3"/>
  <c r="AA22" i="3"/>
  <c r="AA29" i="3"/>
  <c r="AA34" i="3"/>
  <c r="AA38" i="3"/>
  <c r="AA15" i="3"/>
  <c r="AA19" i="3"/>
  <c r="AA23" i="3"/>
  <c r="AA30" i="3"/>
  <c r="AA35" i="3"/>
  <c r="AA40" i="3"/>
  <c r="AA16" i="3"/>
  <c r="AA20" i="3"/>
  <c r="AA32" i="3"/>
  <c r="AA36" i="3"/>
  <c r="AA17" i="3"/>
  <c r="AA21" i="3"/>
  <c r="AA28" i="3"/>
  <c r="AA33" i="3"/>
  <c r="AA37" i="3"/>
  <c r="Z42" i="3"/>
  <c r="X42" i="3"/>
  <c r="V42" i="3"/>
  <c r="R42" i="3"/>
  <c r="T42" i="3"/>
  <c r="S41" i="3"/>
  <c r="Q42" i="3"/>
  <c r="U41" i="3"/>
  <c r="P42" i="3"/>
  <c r="G28" i="3"/>
  <c r="G15" i="3"/>
  <c r="U42" i="3" l="1"/>
  <c r="AA24" i="3"/>
  <c r="AA41" i="3"/>
  <c r="AA42" i="3" s="1"/>
  <c r="Y42" i="3"/>
  <c r="S42" i="3"/>
  <c r="G40" i="3"/>
  <c r="AA43" i="3" l="1"/>
  <c r="U43" i="3"/>
  <c r="G18" i="3"/>
  <c r="G53" i="3" l="1"/>
  <c r="G54" i="3"/>
  <c r="G52" i="3"/>
  <c r="N41" i="3" l="1"/>
  <c r="L41" i="3"/>
  <c r="K41" i="3"/>
  <c r="M40" i="3"/>
  <c r="M38" i="3"/>
  <c r="M37" i="3"/>
  <c r="M36" i="3"/>
  <c r="O35" i="3"/>
  <c r="AB35" i="3" s="1"/>
  <c r="M34" i="3"/>
  <c r="M33" i="3"/>
  <c r="M32" i="3"/>
  <c r="J41" i="3"/>
  <c r="M29" i="3"/>
  <c r="M28" i="3"/>
  <c r="M23" i="3"/>
  <c r="O23" i="3" s="1"/>
  <c r="AB23" i="3" s="1"/>
  <c r="M22" i="3"/>
  <c r="O22" i="3" s="1"/>
  <c r="AB22" i="3" s="1"/>
  <c r="M21" i="3"/>
  <c r="O21" i="3" s="1"/>
  <c r="AB21" i="3" s="1"/>
  <c r="M20" i="3"/>
  <c r="O20" i="3" s="1"/>
  <c r="AB20" i="3" s="1"/>
  <c r="M19" i="3"/>
  <c r="O19" i="3" s="1"/>
  <c r="AB19" i="3" s="1"/>
  <c r="M18" i="3"/>
  <c r="O18" i="3" s="1"/>
  <c r="AB18" i="3" s="1"/>
  <c r="M17" i="3"/>
  <c r="O17" i="3" s="1"/>
  <c r="AB17" i="3" s="1"/>
  <c r="M16" i="3"/>
  <c r="O16" i="3" s="1"/>
  <c r="AB16" i="3" s="1"/>
  <c r="M15" i="3"/>
  <c r="O15" i="3" s="1"/>
  <c r="F41" i="3"/>
  <c r="E41" i="3"/>
  <c r="H41" i="3"/>
  <c r="I40" i="3"/>
  <c r="G29" i="3"/>
  <c r="G32" i="3"/>
  <c r="G33" i="3"/>
  <c r="G34" i="3"/>
  <c r="G35" i="3"/>
  <c r="G36" i="3"/>
  <c r="G37" i="3"/>
  <c r="G38" i="3"/>
  <c r="I28" i="3"/>
  <c r="G30" i="3"/>
  <c r="I15" i="3"/>
  <c r="G16" i="3"/>
  <c r="G17" i="3"/>
  <c r="I18" i="3"/>
  <c r="G19" i="3"/>
  <c r="I20" i="3"/>
  <c r="G21" i="3"/>
  <c r="G22" i="3"/>
  <c r="G23" i="3"/>
  <c r="M41" i="3" l="1"/>
  <c r="I21" i="3"/>
  <c r="I17" i="3"/>
  <c r="I35" i="3"/>
  <c r="I29" i="3"/>
  <c r="O40" i="3"/>
  <c r="AB40" i="3" s="1"/>
  <c r="I16" i="3"/>
  <c r="I38" i="3"/>
  <c r="I34" i="3"/>
  <c r="O36" i="3"/>
  <c r="AB36" i="3" s="1"/>
  <c r="I23" i="3"/>
  <c r="I19" i="3"/>
  <c r="I37" i="3"/>
  <c r="I33" i="3"/>
  <c r="O28" i="3"/>
  <c r="AB28" i="3" s="1"/>
  <c r="O33" i="3"/>
  <c r="AB33" i="3" s="1"/>
  <c r="I22" i="3"/>
  <c r="I30" i="3"/>
  <c r="I36" i="3"/>
  <c r="I32" i="3"/>
  <c r="O29" i="3"/>
  <c r="AB29" i="3" s="1"/>
  <c r="O34" i="3"/>
  <c r="AB34" i="3" s="1"/>
  <c r="O38" i="3"/>
  <c r="AB38" i="3" s="1"/>
  <c r="O32" i="3"/>
  <c r="AB32" i="3" s="1"/>
  <c r="AB15" i="3"/>
  <c r="O24" i="3"/>
  <c r="AB24" i="3" s="1"/>
  <c r="K42" i="3"/>
  <c r="E42" i="3"/>
  <c r="N42" i="3"/>
  <c r="J42" i="3"/>
  <c r="M30" i="3"/>
  <c r="O37" i="3"/>
  <c r="AB37" i="3" s="1"/>
  <c r="L42" i="3"/>
  <c r="H42" i="3"/>
  <c r="D41" i="3"/>
  <c r="F42" i="3"/>
  <c r="I41" i="3" l="1"/>
  <c r="I24" i="3"/>
  <c r="O30" i="3"/>
  <c r="AB30" i="3" s="1"/>
  <c r="D42" i="3"/>
  <c r="G41" i="3"/>
  <c r="G42" i="3" s="1"/>
  <c r="M42" i="3"/>
  <c r="O41" i="3" l="1"/>
  <c r="AB41" i="3" s="1"/>
  <c r="I42" i="3"/>
  <c r="I43" i="3" s="1"/>
  <c r="O42" i="3" l="1"/>
  <c r="AB42" i="3" s="1"/>
  <c r="O43" i="3" l="1"/>
  <c r="AB43" i="3" s="1"/>
</calcChain>
</file>

<file path=xl/sharedStrings.xml><?xml version="1.0" encoding="utf-8"?>
<sst xmlns="http://schemas.openxmlformats.org/spreadsheetml/2006/main" count="209" uniqueCount="120">
  <si>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</si>
  <si>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</si>
  <si>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</si>
  <si>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</si>
  <si>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</si>
  <si>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</si>
  <si>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</si>
  <si>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</si>
  <si>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</si>
  <si>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</si>
  <si>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</si>
  <si>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</si>
  <si>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</si>
  <si>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</si>
  <si>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</si>
  <si>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</si>
  <si>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</si>
  <si>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</si>
  <si>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</si>
  <si>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</si>
  <si>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</si>
  <si>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</si>
  <si>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</si>
  <si>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</si>
  <si>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</si>
  <si>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</si>
  <si>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</si>
  <si>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</si>
  <si>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</si>
  <si>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</si>
  <si>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</si>
  <si>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</si>
  <si>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</si>
  <si>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</si>
  <si>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</si>
  <si>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</si>
  <si>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</si>
  <si>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</si>
  <si>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</si>
  <si>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</si>
  <si>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</si>
  <si>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</si>
  <si>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</si>
  <si>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</si>
  <si>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</si>
  <si>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</si>
  <si>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</si>
  <si>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</si>
  <si>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</si>
  <si>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</si>
  <si>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</si>
  <si>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</si>
  <si>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</si>
  <si>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</si>
  <si>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</si>
  <si>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</si>
  <si>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</si>
  <si>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</si>
  <si>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</si>
  <si>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</si>
  <si>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</si>
  <si>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</si>
  <si>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</si>
  <si>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</si>
  <si>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</si>
  <si>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</si>
  <si>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</si>
  <si>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</si>
  <si>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</si>
  <si>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</si>
  <si>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Stavy fondů</t>
  </si>
  <si>
    <t>Rezervní fond</t>
  </si>
  <si>
    <t>Fond investic</t>
  </si>
  <si>
    <t>Stav k 1.1.</t>
  </si>
  <si>
    <t>Příděl v roce</t>
  </si>
  <si>
    <t>Průměrný přepočtený stav zaměstnanců k:</t>
  </si>
  <si>
    <t>1.1.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</si>
  <si>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</si>
  <si>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</si>
  <si>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</si>
  <si>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</si>
  <si>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</si>
  <si>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Stavy peněžitých fondů</t>
  </si>
  <si>
    <t>Odvod do rozpočtu zřizovatele</t>
  </si>
  <si>
    <t>z provozu</t>
  </si>
  <si>
    <t>Ostatní investiční transfery</t>
  </si>
  <si>
    <t>Investiční příspěvek/dotace</t>
  </si>
  <si>
    <t>Investiční příspěvek zřizovatel</t>
  </si>
  <si>
    <t>Fond odměn</t>
  </si>
  <si>
    <t>FKSP</t>
  </si>
  <si>
    <t>ostatní transfery</t>
  </si>
  <si>
    <t>Čerpání v roce</t>
  </si>
  <si>
    <t>Komentář k návrhu rozpočtu:</t>
  </si>
  <si>
    <t>Zůstatek k 31.12.</t>
  </si>
  <si>
    <t>Plán k 31.12.</t>
  </si>
  <si>
    <t>Plán k 1.1.</t>
  </si>
  <si>
    <t>31.12.</t>
  </si>
  <si>
    <t>Plán 31.12.</t>
  </si>
  <si>
    <t>Skutečnost k 30.6.</t>
  </si>
  <si>
    <t>Porovnání s rokem 2022</t>
  </si>
  <si>
    <t>Skutečnost k 31.12.2022</t>
  </si>
  <si>
    <t>Schválený rozpočet (plán NaV 2023)</t>
  </si>
  <si>
    <t>Skutečnost k 30.6.2023</t>
  </si>
  <si>
    <t>Plán 2024 (návrh rozpočtu organizace)</t>
  </si>
  <si>
    <t>Návrh rozpočtu 2024</t>
  </si>
  <si>
    <t>MĚSTSKÉ LESY CHOMUTOV, PŘÍSPĚVKOVÁ ORGANIZACE</t>
  </si>
  <si>
    <t>Hora Svatého Šebestiána 90, 431 82</t>
  </si>
  <si>
    <t xml:space="preserve">Ing. Veronika Purkrábek, ekonom </t>
  </si>
  <si>
    <t>Petr Markes, ředitel</t>
  </si>
  <si>
    <t>Aktivace oběžného majetku</t>
  </si>
  <si>
    <t>22.</t>
  </si>
  <si>
    <t>Tvorba a zúčtování rezerv</t>
  </si>
  <si>
    <t>24.</t>
  </si>
  <si>
    <t>Odůvodnění navýšení příspěvku zřizovatele:</t>
  </si>
  <si>
    <t>Došlo k výraznému snížení cen dřevní hmoty (ve všech sortimentech) a to zejména u výkupní ceny vlákniny a sortimentu kulatiny kvality B/C (snížení výkupní ceny o cca 40 - 50% v závisloti na druhu sortimentu)</t>
  </si>
  <si>
    <t>zároveň došlo k navýšení cen u všecho prováděných prací v lesní činnosti a navýšení nákupních cen u sadebního materiálu, chemie, energie, pohonné hmoty, atd.</t>
  </si>
  <si>
    <t>Značný vliv na hospodaření má klimatická změna, ustupující kůrovcová kalamita a extrémní nárůst souší vegetačních stupních 2 až 5 z důvodu extrémního sucha.</t>
  </si>
  <si>
    <t>Dalším kritériem ovlivňujícím negativně hospadaření jsou neúnosné stavy zvěře, které mají vliv na zakládané a založené porosty, jakož i na čerpání dotací.</t>
  </si>
  <si>
    <t>V případě změny ve schávelených dotačních titulech státu a příznivé ceny na trhu s dřevní hmotou bude projednán částečný návrat příspěvku zřizovatele v návaznosti na hospadeření organizace</t>
  </si>
  <si>
    <t>V součané době nejsou informace o schválených dotačních titulech z Ministerstva zeměděství (Nařízení vlády o finančím příspěvku na hospofaření v lesích), Státního intervenčního fondu (Program rozvoje venkova) a Žívotního prostředí.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</si>
</sst>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B9C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9" fillId="0" borderId="0"/>
    <xf numFmtId="0" fontId="10" fillId="0" borderId="0"/>
    <xf numFmtId="0" fontId="20" fillId="15" borderId="0" applyNumberFormat="0" applyBorder="0" applyAlignment="0" applyProtection="0"/>
  </cellStyleXfs>
  <cellXfs count="197">
    <xf numFmtId="0" fontId="0" fillId="0" borderId="0" xfId="0"/>
    <xf numFmtId="10" fontId="0" fillId="0" borderId="0" xfId="0" applyNumberFormat="1"/>
    <xf numFmtId="0" fontId="11" fillId="0" borderId="0" xfId="2" applyFont="1"/>
    <xf numFmtId="0" fontId="0" fillId="8" borderId="0" xfId="0" applyFill="1"/>
    <xf numFmtId="10" fontId="0" fillId="8" borderId="0" xfId="0" applyNumberFormat="1" applyFill="1"/>
    <xf numFmtId="0" fontId="3" fillId="8" borderId="0" xfId="0" applyFont="1" applyFill="1"/>
    <xf numFmtId="0" fontId="7" fillId="8" borderId="0" xfId="0" applyFont="1" applyFill="1"/>
    <xf numFmtId="0" fontId="1" fillId="4" borderId="30" xfId="0" applyFont="1" applyFill="1" applyBorder="1" applyAlignment="1">
      <alignment horizontal="center" vertical="center" wrapText="1"/>
    </xf>
    <xf numFmtId="0" fontId="1" fillId="14" borderId="34" xfId="0" applyFont="1" applyFill="1" applyBorder="1" applyAlignment="1">
      <alignment horizontal="center" vertical="center" wrapText="1"/>
    </xf>
    <xf numFmtId="0" fontId="1" fillId="14" borderId="19" xfId="0" applyFont="1" applyFill="1" applyBorder="1" applyAlignment="1">
      <alignment horizontal="center" vertical="center"/>
    </xf>
    <xf numFmtId="164" fontId="0" fillId="11" borderId="51" xfId="0" applyNumberFormat="1" applyFill="1" applyBorder="1" applyAlignment="1">
      <alignment horizontal="right"/>
    </xf>
    <xf numFmtId="164" fontId="0" fillId="11" borderId="9" xfId="0" applyNumberFormat="1" applyFill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0" fontId="0" fillId="0" borderId="49" xfId="0" applyBorder="1" applyAlignment="1">
      <alignment horizontal="center"/>
    </xf>
    <xf numFmtId="164" fontId="0" fillId="11" borderId="1" xfId="0" applyNumberFormat="1" applyFill="1" applyBorder="1" applyAlignment="1">
      <alignment horizontal="right"/>
    </xf>
    <xf numFmtId="164" fontId="6" fillId="11" borderId="1" xfId="0" applyNumberFormat="1" applyFont="1" applyFill="1" applyBorder="1" applyAlignment="1">
      <alignment horizontal="right"/>
    </xf>
    <xf numFmtId="164" fontId="0" fillId="11" borderId="49" xfId="0" applyNumberFormat="1" applyFill="1" applyBorder="1" applyAlignment="1">
      <alignment horizontal="right"/>
    </xf>
    <xf numFmtId="164" fontId="6" fillId="11" borderId="49" xfId="0" applyNumberFormat="1" applyFont="1" applyFill="1" applyBorder="1" applyAlignment="1">
      <alignment horizontal="right"/>
    </xf>
    <xf numFmtId="164" fontId="0" fillId="11" borderId="11" xfId="0" applyNumberFormat="1" applyFill="1" applyBorder="1" applyAlignment="1">
      <alignment horizontal="right"/>
    </xf>
    <xf numFmtId="164" fontId="0" fillId="11" borderId="44" xfId="0" applyNumberFormat="1" applyFill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3" borderId="59" xfId="0" applyFont="1" applyFill="1" applyBorder="1"/>
    <xf numFmtId="164" fontId="1" fillId="3" borderId="25" xfId="0" applyNumberFormat="1" applyFont="1" applyFill="1" applyBorder="1" applyAlignment="1">
      <alignment horizontal="right"/>
    </xf>
    <xf numFmtId="164" fontId="1" fillId="3" borderId="26" xfId="0" applyNumberFormat="1" applyFont="1" applyFill="1" applyBorder="1" applyAlignment="1">
      <alignment horizontal="right"/>
    </xf>
    <xf numFmtId="164" fontId="1" fillId="3" borderId="29" xfId="0" applyNumberFormat="1" applyFont="1" applyFill="1" applyBorder="1" applyAlignment="1">
      <alignment horizontal="right"/>
    </xf>
    <xf numFmtId="164" fontId="1" fillId="3" borderId="30" xfId="0" applyNumberFormat="1" applyFont="1" applyFill="1" applyBorder="1" applyAlignment="1">
      <alignment horizontal="right"/>
    </xf>
    <xf numFmtId="0" fontId="0" fillId="14" borderId="58" xfId="0" applyFill="1" applyBorder="1" applyAlignment="1">
      <alignment horizontal="center"/>
    </xf>
    <xf numFmtId="0" fontId="1" fillId="14" borderId="59" xfId="0" applyFont="1" applyFill="1" applyBorder="1"/>
    <xf numFmtId="0" fontId="12" fillId="0" borderId="34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164" fontId="0" fillId="0" borderId="13" xfId="0" applyNumberFormat="1" applyBorder="1" applyAlignment="1">
      <alignment horizontal="right"/>
    </xf>
    <xf numFmtId="0" fontId="0" fillId="0" borderId="50" xfId="0" applyBorder="1"/>
    <xf numFmtId="0" fontId="7" fillId="0" borderId="50" xfId="0" applyFont="1" applyBorder="1"/>
    <xf numFmtId="0" fontId="7" fillId="0" borderId="50" xfId="0" applyFont="1" applyBorder="1" applyAlignment="1">
      <alignment horizontal="left" indent="5"/>
    </xf>
    <xf numFmtId="164" fontId="1" fillId="5" borderId="34" xfId="0" applyNumberFormat="1" applyFont="1" applyFill="1" applyBorder="1"/>
    <xf numFmtId="164" fontId="1" fillId="5" borderId="56" xfId="0" applyNumberFormat="1" applyFont="1" applyFill="1" applyBorder="1"/>
    <xf numFmtId="164" fontId="1" fillId="5" borderId="3" xfId="0" applyNumberFormat="1" applyFont="1" applyFill="1" applyBorder="1"/>
    <xf numFmtId="164" fontId="1" fillId="14" borderId="18" xfId="0" applyNumberFormat="1" applyFont="1" applyFill="1" applyBorder="1"/>
    <xf numFmtId="164" fontId="1" fillId="14" borderId="19" xfId="0" applyNumberFormat="1" applyFont="1" applyFill="1" applyBorder="1"/>
    <xf numFmtId="0" fontId="1" fillId="8" borderId="0" xfId="0" applyFont="1" applyFill="1" applyAlignment="1">
      <alignment horizontal="center"/>
    </xf>
    <xf numFmtId="0" fontId="1" fillId="8" borderId="0" xfId="0" applyFont="1" applyFill="1"/>
    <xf numFmtId="164" fontId="1" fillId="8" borderId="0" xfId="0" applyNumberFormat="1" applyFont="1" applyFill="1"/>
    <xf numFmtId="164" fontId="5" fillId="8" borderId="0" xfId="0" applyNumberFormat="1" applyFont="1" applyFill="1" applyAlignment="1">
      <alignment horizontal="right"/>
    </xf>
    <xf numFmtId="0" fontId="1" fillId="0" borderId="1" xfId="0" applyFont="1" applyBorder="1"/>
    <xf numFmtId="164" fontId="1" fillId="0" borderId="1" xfId="0" applyNumberFormat="1" applyFont="1" applyBorder="1"/>
    <xf numFmtId="0" fontId="1" fillId="8" borderId="0" xfId="0" applyFont="1" applyFill="1" applyAlignment="1">
      <alignment horizontal="left"/>
    </xf>
    <xf numFmtId="0" fontId="1" fillId="13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164" fontId="0" fillId="0" borderId="9" xfId="0" applyNumberFormat="1" applyBorder="1" applyAlignment="1" applyProtection="1">
      <alignment horizontal="right"/>
      <protection locked="0"/>
    </xf>
    <xf numFmtId="164" fontId="0" fillId="10" borderId="49" xfId="0" applyNumberFormat="1" applyFill="1" applyBorder="1" applyAlignment="1" applyProtection="1">
      <alignment horizontal="right"/>
      <protection locked="0"/>
    </xf>
    <xf numFmtId="164" fontId="6" fillId="5" borderId="49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164" fontId="0" fillId="0" borderId="44" xfId="0" applyNumberFormat="1" applyBorder="1" applyAlignment="1" applyProtection="1">
      <alignment horizontal="right"/>
      <protection locked="0"/>
    </xf>
    <xf numFmtId="164" fontId="0" fillId="0" borderId="8" xfId="0" applyNumberFormat="1" applyBorder="1" applyAlignment="1" applyProtection="1">
      <alignment horizontal="right"/>
      <protection locked="0"/>
    </xf>
    <xf numFmtId="164" fontId="0" fillId="0" borderId="43" xfId="0" applyNumberFormat="1" applyBorder="1" applyAlignment="1" applyProtection="1">
      <alignment horizontal="right"/>
      <protection locked="0"/>
    </xf>
    <xf numFmtId="164" fontId="0" fillId="0" borderId="12" xfId="0" applyNumberFormat="1" applyBorder="1" applyAlignment="1" applyProtection="1">
      <alignment horizontal="right"/>
      <protection locked="0"/>
    </xf>
    <xf numFmtId="164" fontId="0" fillId="0" borderId="23" xfId="0" applyNumberFormat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64" fontId="0" fillId="0" borderId="15" xfId="0" applyNumberFormat="1" applyBorder="1" applyAlignment="1" applyProtection="1">
      <alignment horizontal="right"/>
      <protection locked="0"/>
    </xf>
    <xf numFmtId="164" fontId="0" fillId="0" borderId="16" xfId="0" applyNumberFormat="1" applyBorder="1" applyAlignment="1" applyProtection="1">
      <alignment horizontal="right"/>
      <protection locked="0"/>
    </xf>
    <xf numFmtId="164" fontId="0" fillId="0" borderId="7" xfId="0" applyNumberFormat="1" applyBorder="1" applyProtection="1">
      <protection locked="0"/>
    </xf>
    <xf numFmtId="164" fontId="0" fillId="0" borderId="55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54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40" xfId="0" applyNumberFormat="1" applyBorder="1" applyProtection="1">
      <protection locked="0"/>
    </xf>
    <xf numFmtId="164" fontId="0" fillId="0" borderId="57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164" fontId="0" fillId="0" borderId="49" xfId="0" applyNumberFormat="1" applyBorder="1" applyProtection="1">
      <protection locked="0"/>
    </xf>
    <xf numFmtId="0" fontId="0" fillId="0" borderId="49" xfId="0" applyBorder="1" applyProtection="1">
      <protection locked="0"/>
    </xf>
    <xf numFmtId="164" fontId="0" fillId="0" borderId="11" xfId="0" applyNumberFormat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8" borderId="0" xfId="0" applyFill="1" applyAlignment="1">
      <alignment horizontal="center"/>
    </xf>
    <xf numFmtId="164" fontId="1" fillId="8" borderId="0" xfId="0" applyNumberFormat="1" applyFont="1" applyFill="1" applyAlignment="1">
      <alignment horizontal="center"/>
    </xf>
    <xf numFmtId="164" fontId="1" fillId="8" borderId="0" xfId="0" applyNumberFormat="1" applyFont="1" applyFill="1" applyProtection="1">
      <protection locked="0"/>
    </xf>
    <xf numFmtId="164" fontId="1" fillId="0" borderId="31" xfId="0" applyNumberFormat="1" applyFont="1" applyBorder="1" applyProtection="1">
      <protection locked="0"/>
    </xf>
    <xf numFmtId="164" fontId="13" fillId="14" borderId="34" xfId="0" applyNumberFormat="1" applyFont="1" applyFill="1" applyBorder="1" applyAlignment="1" applyProtection="1">
      <alignment horizontal="center" wrapText="1"/>
      <protection locked="0"/>
    </xf>
    <xf numFmtId="164" fontId="13" fillId="14" borderId="19" xfId="0" applyNumberFormat="1" applyFont="1" applyFill="1" applyBorder="1" applyAlignment="1">
      <alignment horizontal="center" wrapText="1"/>
    </xf>
    <xf numFmtId="164" fontId="1" fillId="0" borderId="48" xfId="0" applyNumberFormat="1" applyFont="1" applyBorder="1" applyProtection="1">
      <protection locked="0"/>
    </xf>
    <xf numFmtId="0" fontId="1" fillId="12" borderId="1" xfId="0" applyFont="1" applyFill="1" applyBorder="1"/>
    <xf numFmtId="164" fontId="1" fillId="12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left"/>
    </xf>
    <xf numFmtId="0" fontId="1" fillId="12" borderId="12" xfId="0" applyFont="1" applyFill="1" applyBorder="1" applyAlignment="1">
      <alignment horizontal="left"/>
    </xf>
    <xf numFmtId="0" fontId="0" fillId="0" borderId="46" xfId="0" applyBorder="1"/>
    <xf numFmtId="0" fontId="1" fillId="5" borderId="41" xfId="0" applyFont="1" applyFill="1" applyBorder="1"/>
    <xf numFmtId="164" fontId="1" fillId="0" borderId="32" xfId="0" applyNumberFormat="1" applyFont="1" applyBorder="1" applyProtection="1">
      <protection locked="0"/>
    </xf>
    <xf numFmtId="164" fontId="1" fillId="0" borderId="20" xfId="0" applyNumberFormat="1" applyFont="1" applyBorder="1" applyProtection="1">
      <protection locked="0"/>
    </xf>
    <xf numFmtId="164" fontId="1" fillId="14" borderId="34" xfId="0" applyNumberFormat="1" applyFont="1" applyFill="1" applyBorder="1" applyProtection="1">
      <protection locked="0"/>
    </xf>
    <xf numFmtId="0" fontId="16" fillId="0" borderId="38" xfId="0" applyFont="1" applyBorder="1" applyAlignment="1">
      <alignment horizontal="center"/>
    </xf>
    <xf numFmtId="0" fontId="16" fillId="6" borderId="38" xfId="0" applyFont="1" applyFill="1" applyBorder="1" applyAlignment="1">
      <alignment horizontal="left"/>
    </xf>
    <xf numFmtId="165" fontId="16" fillId="6" borderId="38" xfId="0" applyNumberFormat="1" applyFont="1" applyFill="1" applyBorder="1"/>
    <xf numFmtId="0" fontId="2" fillId="0" borderId="41" xfId="0" applyFont="1" applyBorder="1" applyAlignment="1">
      <alignment horizontal="center"/>
    </xf>
    <xf numFmtId="0" fontId="2" fillId="0" borderId="41" xfId="0" applyFont="1" applyBorder="1"/>
    <xf numFmtId="164" fontId="5" fillId="14" borderId="34" xfId="0" applyNumberFormat="1" applyFont="1" applyFill="1" applyBorder="1" applyAlignment="1">
      <alignment horizontal="center"/>
    </xf>
    <xf numFmtId="164" fontId="5" fillId="14" borderId="18" xfId="0" applyNumberFormat="1" applyFont="1" applyFill="1" applyBorder="1"/>
    <xf numFmtId="0" fontId="2" fillId="14" borderId="18" xfId="0" applyFont="1" applyFill="1" applyBorder="1"/>
    <xf numFmtId="164" fontId="5" fillId="14" borderId="35" xfId="0" applyNumberFormat="1" applyFont="1" applyFill="1" applyBorder="1"/>
    <xf numFmtId="165" fontId="2" fillId="7" borderId="3" xfId="0" applyNumberFormat="1" applyFont="1" applyFill="1" applyBorder="1"/>
    <xf numFmtId="164" fontId="5" fillId="14" borderId="19" xfId="0" applyNumberFormat="1" applyFont="1" applyFill="1" applyBorder="1"/>
    <xf numFmtId="165" fontId="17" fillId="9" borderId="38" xfId="0" applyNumberFormat="1" applyFont="1" applyFill="1" applyBorder="1"/>
    <xf numFmtId="165" fontId="17" fillId="9" borderId="30" xfId="0" applyNumberFormat="1" applyFont="1" applyFill="1" applyBorder="1"/>
    <xf numFmtId="14" fontId="1" fillId="13" borderId="0" xfId="0" applyNumberFormat="1" applyFont="1" applyFill="1" applyAlignment="1" applyProtection="1">
      <alignment horizontal="left"/>
      <protection locked="0"/>
    </xf>
    <xf numFmtId="0" fontId="0" fillId="0" borderId="36" xfId="0" applyBorder="1"/>
    <xf numFmtId="0" fontId="11" fillId="0" borderId="22" xfId="2" applyFont="1" applyBorder="1"/>
    <xf numFmtId="0" fontId="11" fillId="0" borderId="0" xfId="0" applyFont="1"/>
    <xf numFmtId="0" fontId="0" fillId="10" borderId="50" xfId="0" applyFill="1" applyBorder="1"/>
    <xf numFmtId="0" fontId="7" fillId="5" borderId="50" xfId="0" applyFont="1" applyFill="1" applyBorder="1"/>
    <xf numFmtId="0" fontId="7" fillId="0" borderId="50" xfId="0" applyFont="1" applyBorder="1" applyAlignment="1">
      <alignment horizontal="left"/>
    </xf>
    <xf numFmtId="0" fontId="4" fillId="0" borderId="50" xfId="0" applyFont="1" applyBorder="1"/>
    <xf numFmtId="0" fontId="0" fillId="0" borderId="45" xfId="0" applyBorder="1" applyAlignment="1">
      <alignment horizontal="center"/>
    </xf>
    <xf numFmtId="0" fontId="0" fillId="0" borderId="6" xfId="0" applyBorder="1" applyAlignment="1">
      <alignment horizontal="left" indent="5"/>
    </xf>
    <xf numFmtId="0" fontId="8" fillId="0" borderId="1" xfId="0" applyFont="1" applyBorder="1"/>
    <xf numFmtId="0" fontId="11" fillId="0" borderId="8" xfId="2" applyFont="1" applyBorder="1"/>
    <xf numFmtId="0" fontId="11" fillId="0" borderId="52" xfId="0" applyFont="1" applyBorder="1"/>
    <xf numFmtId="0" fontId="11" fillId="0" borderId="52" xfId="2" applyFont="1" applyBorder="1"/>
    <xf numFmtId="0" fontId="11" fillId="8" borderId="0" xfId="0" applyFont="1" applyFill="1"/>
    <xf numFmtId="0" fontId="11" fillId="8" borderId="0" xfId="2" applyFont="1" applyFill="1"/>
    <xf numFmtId="0" fontId="1" fillId="8" borderId="0" xfId="0" applyFont="1" applyFill="1" applyAlignment="1" applyProtection="1">
      <alignment horizontal="left"/>
      <protection locked="0"/>
    </xf>
    <xf numFmtId="0" fontId="18" fillId="0" borderId="34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" fillId="0" borderId="52" xfId="0" applyFont="1" applyBorder="1" applyAlignment="1" applyProtection="1">
      <alignment horizontal="left"/>
      <protection locked="0"/>
    </xf>
    <xf numFmtId="164" fontId="0" fillId="5" borderId="55" xfId="0" applyNumberFormat="1" applyFill="1" applyBorder="1" applyProtection="1">
      <protection locked="0"/>
    </xf>
    <xf numFmtId="10" fontId="7" fillId="0" borderId="23" xfId="0" applyNumberFormat="1" applyFont="1" applyBorder="1"/>
    <xf numFmtId="164" fontId="13" fillId="8" borderId="0" xfId="0" applyNumberFormat="1" applyFont="1" applyFill="1" applyAlignment="1">
      <alignment horizontal="center" vertical="center" wrapText="1"/>
    </xf>
    <xf numFmtId="164" fontId="1" fillId="8" borderId="0" xfId="0" applyNumberFormat="1" applyFont="1" applyFill="1" applyAlignment="1" applyProtection="1">
      <alignment horizontal="right"/>
      <protection locked="0"/>
    </xf>
    <xf numFmtId="10" fontId="7" fillId="0" borderId="14" xfId="0" applyNumberFormat="1" applyFont="1" applyBorder="1"/>
    <xf numFmtId="10" fontId="7" fillId="3" borderId="3" xfId="0" applyNumberFormat="1" applyFont="1" applyFill="1" applyBorder="1"/>
    <xf numFmtId="10" fontId="7" fillId="5" borderId="3" xfId="0" applyNumberFormat="1" applyFont="1" applyFill="1" applyBorder="1"/>
    <xf numFmtId="10" fontId="19" fillId="9" borderId="23" xfId="0" applyNumberFormat="1" applyFont="1" applyFill="1" applyBorder="1"/>
    <xf numFmtId="0" fontId="0" fillId="0" borderId="39" xfId="0" applyBorder="1"/>
    <xf numFmtId="0" fontId="0" fillId="0" borderId="40" xfId="0" applyBorder="1"/>
    <xf numFmtId="0" fontId="0" fillId="0" borderId="52" xfId="0" applyBorder="1"/>
    <xf numFmtId="0" fontId="0" fillId="0" borderId="10" xfId="0" applyBorder="1"/>
    <xf numFmtId="0" fontId="1" fillId="0" borderId="22" xfId="0" applyFont="1" applyBorder="1" applyAlignment="1" applyProtection="1">
      <alignment horizontal="left"/>
      <protection locked="0"/>
    </xf>
    <xf numFmtId="0" fontId="0" fillId="0" borderId="51" xfId="0" applyBorder="1" applyAlignment="1">
      <alignment horizontal="center"/>
    </xf>
    <xf numFmtId="0" fontId="20" fillId="0" borderId="49" xfId="3" applyFill="1" applyBorder="1" applyProtection="1">
      <protection locked="0"/>
    </xf>
    <xf numFmtId="164" fontId="20" fillId="0" borderId="2" xfId="3" applyNumberFormat="1" applyFill="1" applyBorder="1" applyProtection="1">
      <protection locked="0"/>
    </xf>
    <xf numFmtId="0" fontId="1" fillId="0" borderId="8" xfId="0" applyFont="1" applyBorder="1"/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27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64" fontId="8" fillId="5" borderId="41" xfId="0" applyNumberFormat="1" applyFont="1" applyFill="1" applyBorder="1" applyAlignment="1">
      <alignment horizontal="center"/>
    </xf>
    <xf numFmtId="164" fontId="8" fillId="5" borderId="42" xfId="0" applyNumberFormat="1" applyFont="1" applyFill="1" applyBorder="1" applyAlignment="1">
      <alignment horizontal="center"/>
    </xf>
    <xf numFmtId="164" fontId="8" fillId="5" borderId="59" xfId="0" applyNumberFormat="1" applyFont="1" applyFill="1" applyBorder="1" applyAlignment="1">
      <alignment horizontal="center"/>
    </xf>
    <xf numFmtId="164" fontId="8" fillId="5" borderId="53" xfId="0" applyNumberFormat="1" applyFont="1" applyFill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2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64" fontId="1" fillId="0" borderId="39" xfId="0" applyNumberFormat="1" applyFont="1" applyBorder="1" applyAlignment="1" applyProtection="1">
      <alignment horizontal="left"/>
      <protection locked="0"/>
    </xf>
    <xf numFmtId="0" fontId="1" fillId="0" borderId="25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" fillId="13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12" borderId="58" xfId="0" applyFont="1" applyFill="1" applyBorder="1" applyAlignment="1">
      <alignment horizontal="left" vertical="center"/>
    </xf>
    <xf numFmtId="0" fontId="1" fillId="12" borderId="47" xfId="0" applyFont="1" applyFill="1" applyBorder="1" applyAlignment="1">
      <alignment horizontal="left" vertical="center"/>
    </xf>
    <xf numFmtId="0" fontId="1" fillId="12" borderId="21" xfId="0" applyFont="1" applyFill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0" fontId="15" fillId="0" borderId="30" xfId="0" applyNumberFormat="1" applyFont="1" applyBorder="1" applyAlignment="1">
      <alignment horizontal="center" vertical="center" wrapText="1"/>
    </xf>
    <xf numFmtId="10" fontId="15" fillId="0" borderId="14" xfId="0" applyNumberFormat="1" applyFont="1" applyBorder="1" applyAlignment="1">
      <alignment horizontal="center" vertical="center" wrapText="1"/>
    </xf>
    <xf numFmtId="10" fontId="15" fillId="0" borderId="21" xfId="0" applyNumberFormat="1" applyFont="1" applyBorder="1" applyAlignment="1">
      <alignment horizontal="center" vertical="center" wrapText="1"/>
    </xf>
    <xf numFmtId="10" fontId="1" fillId="0" borderId="30" xfId="0" applyNumberFormat="1" applyFont="1" applyBorder="1" applyAlignment="1">
      <alignment horizontal="center" vertical="center" wrapText="1"/>
    </xf>
    <xf numFmtId="10" fontId="1" fillId="0" borderId="14" xfId="0" applyNumberFormat="1" applyFont="1" applyBorder="1" applyAlignment="1">
      <alignment horizontal="center" vertical="center" wrapText="1"/>
    </xf>
    <xf numFmtId="10" fontId="1" fillId="0" borderId="21" xfId="0" applyNumberFormat="1" applyFont="1" applyBorder="1" applyAlignment="1">
      <alignment horizontal="center" vertical="center" wrapText="1"/>
    </xf>
  </cellXfs>
  <cellStyles count="4">
    <cellStyle name="Neutrální" xfId="3" builtinId="28"/>
    <cellStyle name="Normální" xfId="0" builtinId="0"/>
    <cellStyle name="Normální 2" xfId="1" xr:uid="{00000000-0005-0000-0000-000001000000}"/>
    <cellStyle name="normální_Tabulka školy, návrh rozpočtu" xfId="2" xr:uid="{00000000-0005-0000-0000-000002000000}"/>
  </cellStyles>
  <dxfs count="4"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130"/>
  <sheetViews>
    <sheetView showGridLines="0" tabSelected="1" zoomScale="90" zoomScaleNormal="90" zoomScaleSheetLayoutView="80" workbookViewId="0">
      <selection activeCell="B33" sqref="B33:AB33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3.140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3.28515625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1.7109375" customWidth="1"/>
    <col min="28" max="28" width="17.7109375" customWidth="1"/>
    <col min="29" max="29" width="5.85546875" customWidth="1"/>
    <col min="30" max="30" width="0" hidden="1" customWidth="1"/>
    <col min="31" max="16384" width="9.140625" hidden="1"/>
  </cols>
  <sheetData>
    <row r="1" spans="1:30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3"/>
      <c r="B2" s="5" t="s">
        <v>104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3"/>
      <c r="B4" s="3" t="s">
        <v>43</v>
      </c>
      <c r="C4" s="3"/>
      <c r="D4" s="182" t="s">
        <v>105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3"/>
      <c r="B6" s="3" t="s">
        <v>44</v>
      </c>
      <c r="C6" s="3"/>
      <c r="D6" s="79">
        <v>46790080</v>
      </c>
      <c r="E6" s="3"/>
      <c r="F6" s="3"/>
      <c r="G6" s="3"/>
      <c r="H6" s="3"/>
      <c r="I6" s="3"/>
      <c r="J6" s="3"/>
      <c r="K6" s="3"/>
      <c r="L6" s="3"/>
      <c r="M6" s="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3"/>
      <c r="B7" s="3"/>
      <c r="C7" s="3"/>
      <c r="D7" s="6"/>
      <c r="E7" s="3"/>
      <c r="F7" s="3"/>
      <c r="G7" s="3"/>
      <c r="H7" s="3"/>
      <c r="I7" s="3"/>
      <c r="J7" s="3"/>
      <c r="K7" s="3"/>
      <c r="L7" s="3"/>
      <c r="M7" s="4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3"/>
      <c r="B8" s="3" t="s">
        <v>45</v>
      </c>
      <c r="C8" s="3"/>
      <c r="D8" s="183" t="s">
        <v>106</v>
      </c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3"/>
      <c r="B10" s="169" t="s">
        <v>37</v>
      </c>
      <c r="C10" s="187" t="s">
        <v>38</v>
      </c>
      <c r="D10" s="146" t="s">
        <v>100</v>
      </c>
      <c r="E10" s="147"/>
      <c r="F10" s="147"/>
      <c r="G10" s="147"/>
      <c r="H10" s="147"/>
      <c r="I10" s="148"/>
      <c r="J10" s="146" t="s">
        <v>101</v>
      </c>
      <c r="K10" s="147"/>
      <c r="L10" s="147"/>
      <c r="M10" s="147"/>
      <c r="N10" s="147"/>
      <c r="O10" s="148"/>
      <c r="P10" s="146" t="s">
        <v>102</v>
      </c>
      <c r="Q10" s="147"/>
      <c r="R10" s="147"/>
      <c r="S10" s="147"/>
      <c r="T10" s="147"/>
      <c r="U10" s="148"/>
      <c r="V10" s="146" t="s">
        <v>103</v>
      </c>
      <c r="W10" s="147"/>
      <c r="X10" s="147"/>
      <c r="Y10" s="147"/>
      <c r="Z10" s="147"/>
      <c r="AA10" s="148"/>
      <c r="AB10" s="194" t="s">
        <v>99</v>
      </c>
      <c r="AC10" s="3"/>
      <c r="AD10" s="3"/>
    </row>
    <row r="11" spans="1:30" ht="30.75" customHeight="1" thickBot="1" x14ac:dyDescent="0.3">
      <c r="A11" s="3"/>
      <c r="B11" s="170"/>
      <c r="C11" s="188"/>
      <c r="D11" s="149" t="s">
        <v>39</v>
      </c>
      <c r="E11" s="150"/>
      <c r="F11" s="150"/>
      <c r="G11" s="151"/>
      <c r="H11" s="7" t="s">
        <v>40</v>
      </c>
      <c r="I11" s="7" t="s">
        <v>61</v>
      </c>
      <c r="J11" s="149" t="s">
        <v>39</v>
      </c>
      <c r="K11" s="150"/>
      <c r="L11" s="150"/>
      <c r="M11" s="151"/>
      <c r="N11" s="7" t="s">
        <v>40</v>
      </c>
      <c r="O11" s="7" t="s">
        <v>61</v>
      </c>
      <c r="P11" s="149" t="s">
        <v>39</v>
      </c>
      <c r="Q11" s="150"/>
      <c r="R11" s="150"/>
      <c r="S11" s="151"/>
      <c r="T11" s="7" t="s">
        <v>40</v>
      </c>
      <c r="U11" s="7" t="s">
        <v>61</v>
      </c>
      <c r="V11" s="149" t="s">
        <v>39</v>
      </c>
      <c r="W11" s="150"/>
      <c r="X11" s="150"/>
      <c r="Y11" s="151"/>
      <c r="Z11" s="7" t="s">
        <v>40</v>
      </c>
      <c r="AA11" s="7" t="s">
        <v>61</v>
      </c>
      <c r="AB11" s="195"/>
      <c r="AC11" s="3"/>
      <c r="AD11" s="3"/>
    </row>
    <row r="12" spans="1:30" ht="15.75" customHeight="1" thickBot="1" x14ac:dyDescent="0.3">
      <c r="A12" s="3"/>
      <c r="B12" s="170"/>
      <c r="C12" s="189"/>
      <c r="D12" s="152" t="s">
        <v>62</v>
      </c>
      <c r="E12" s="153"/>
      <c r="F12" s="153"/>
      <c r="G12" s="153"/>
      <c r="H12" s="153"/>
      <c r="I12" s="154"/>
      <c r="J12" s="152" t="s">
        <v>62</v>
      </c>
      <c r="K12" s="153"/>
      <c r="L12" s="153"/>
      <c r="M12" s="153"/>
      <c r="N12" s="153"/>
      <c r="O12" s="154"/>
      <c r="P12" s="152" t="s">
        <v>62</v>
      </c>
      <c r="Q12" s="153"/>
      <c r="R12" s="153"/>
      <c r="S12" s="153"/>
      <c r="T12" s="153"/>
      <c r="U12" s="154"/>
      <c r="V12" s="152" t="s">
        <v>62</v>
      </c>
      <c r="W12" s="153"/>
      <c r="X12" s="153"/>
      <c r="Y12" s="153"/>
      <c r="Z12" s="153"/>
      <c r="AA12" s="154"/>
      <c r="AB12" s="195"/>
      <c r="AC12" s="3"/>
      <c r="AD12" s="3"/>
    </row>
    <row r="13" spans="1:30" ht="15.75" customHeight="1" thickBot="1" x14ac:dyDescent="0.3">
      <c r="A13" s="3"/>
      <c r="B13" s="171"/>
      <c r="C13" s="190"/>
      <c r="D13" s="155" t="s">
        <v>57</v>
      </c>
      <c r="E13" s="156"/>
      <c r="F13" s="156"/>
      <c r="G13" s="157" t="s">
        <v>63</v>
      </c>
      <c r="H13" s="159" t="s">
        <v>66</v>
      </c>
      <c r="I13" s="161" t="s">
        <v>62</v>
      </c>
      <c r="J13" s="155" t="s">
        <v>57</v>
      </c>
      <c r="K13" s="156"/>
      <c r="L13" s="156"/>
      <c r="M13" s="157" t="s">
        <v>63</v>
      </c>
      <c r="N13" s="159" t="s">
        <v>66</v>
      </c>
      <c r="O13" s="161" t="s">
        <v>62</v>
      </c>
      <c r="P13" s="155" t="s">
        <v>57</v>
      </c>
      <c r="Q13" s="156"/>
      <c r="R13" s="156"/>
      <c r="S13" s="157" t="s">
        <v>63</v>
      </c>
      <c r="T13" s="159" t="s">
        <v>66</v>
      </c>
      <c r="U13" s="161" t="s">
        <v>62</v>
      </c>
      <c r="V13" s="155" t="s">
        <v>57</v>
      </c>
      <c r="W13" s="156"/>
      <c r="X13" s="156"/>
      <c r="Y13" s="157" t="s">
        <v>63</v>
      </c>
      <c r="Z13" s="159" t="s">
        <v>66</v>
      </c>
      <c r="AA13" s="161" t="s">
        <v>62</v>
      </c>
      <c r="AB13" s="195"/>
      <c r="AC13" s="3"/>
      <c r="AD13" s="3"/>
    </row>
    <row r="14" spans="1:30" ht="15.75" thickBot="1" x14ac:dyDescent="0.3">
      <c r="A14" s="3"/>
      <c r="B14" s="8"/>
      <c r="C14" s="9"/>
      <c r="D14" s="126" t="s">
        <v>58</v>
      </c>
      <c r="E14" s="127" t="s">
        <v>90</v>
      </c>
      <c r="F14" s="127" t="s">
        <v>59</v>
      </c>
      <c r="G14" s="158"/>
      <c r="H14" s="160"/>
      <c r="I14" s="162"/>
      <c r="J14" s="126" t="s">
        <v>58</v>
      </c>
      <c r="K14" s="127" t="s">
        <v>90</v>
      </c>
      <c r="L14" s="127" t="s">
        <v>59</v>
      </c>
      <c r="M14" s="158"/>
      <c r="N14" s="160"/>
      <c r="O14" s="162"/>
      <c r="P14" s="126" t="s">
        <v>58</v>
      </c>
      <c r="Q14" s="127" t="s">
        <v>90</v>
      </c>
      <c r="R14" s="127" t="s">
        <v>59</v>
      </c>
      <c r="S14" s="158"/>
      <c r="T14" s="160"/>
      <c r="U14" s="162"/>
      <c r="V14" s="126" t="s">
        <v>58</v>
      </c>
      <c r="W14" s="127" t="s">
        <v>90</v>
      </c>
      <c r="X14" s="127" t="s">
        <v>59</v>
      </c>
      <c r="Y14" s="158"/>
      <c r="Z14" s="160"/>
      <c r="AA14" s="162"/>
      <c r="AB14" s="196"/>
      <c r="AC14" s="3"/>
      <c r="AD14" s="3"/>
    </row>
    <row r="15" spans="1:30" x14ac:dyDescent="0.25">
      <c r="A15" s="3"/>
      <c r="B15" s="32" t="s">
        <v>0</v>
      </c>
      <c r="C15" s="33" t="s">
        <v>52</v>
      </c>
      <c r="D15" s="10"/>
      <c r="E15" s="11"/>
      <c r="F15" s="52">
        <v>10870</v>
      </c>
      <c r="G15" s="58">
        <f>SUM(D15:F15)</f>
        <v>10870</v>
      </c>
      <c r="H15" s="61">
        <v>304</v>
      </c>
      <c r="I15" s="12">
        <f>G15+H15</f>
        <v>11174</v>
      </c>
      <c r="J15" s="10"/>
      <c r="K15" s="11"/>
      <c r="L15" s="52">
        <v>8200</v>
      </c>
      <c r="M15" s="58">
        <f t="shared" ref="M15:M23" si="0">SUM(J15:L15)</f>
        <v>8200</v>
      </c>
      <c r="N15" s="61">
        <v>0</v>
      </c>
      <c r="O15" s="12">
        <f>M15+N15</f>
        <v>8200</v>
      </c>
      <c r="P15" s="10"/>
      <c r="Q15" s="11"/>
      <c r="R15" s="52">
        <v>5624</v>
      </c>
      <c r="S15" s="58">
        <f>SUM(P15:R15)</f>
        <v>5624</v>
      </c>
      <c r="T15" s="61">
        <v>885</v>
      </c>
      <c r="U15" s="12">
        <f>S15+T15</f>
        <v>6509</v>
      </c>
      <c r="V15" s="10"/>
      <c r="W15" s="11"/>
      <c r="X15" s="52">
        <v>8550</v>
      </c>
      <c r="Y15" s="58">
        <v>8550</v>
      </c>
      <c r="Z15" s="61">
        <v>400</v>
      </c>
      <c r="AA15" s="12">
        <f>Y15+Z15</f>
        <v>8950</v>
      </c>
      <c r="AB15" s="130">
        <f>(AA15/O15)</f>
        <v>1.0914634146341464</v>
      </c>
      <c r="AC15" s="3"/>
      <c r="AD15" s="3"/>
    </row>
    <row r="16" spans="1:30" x14ac:dyDescent="0.25">
      <c r="A16" s="3"/>
      <c r="B16" s="13" t="s">
        <v>1</v>
      </c>
      <c r="C16" s="113" t="s">
        <v>60</v>
      </c>
      <c r="D16" s="53">
        <v>4894.3999999999996</v>
      </c>
      <c r="E16" s="14"/>
      <c r="F16" s="14"/>
      <c r="G16" s="59">
        <f t="shared" ref="G16:G23" si="1">SUM(D16:F16)</f>
        <v>4894.3999999999996</v>
      </c>
      <c r="H16" s="62"/>
      <c r="I16" s="12">
        <f t="shared" ref="I16:I23" si="2">G16+H16</f>
        <v>4894.3999999999996</v>
      </c>
      <c r="J16" s="53">
        <v>7100</v>
      </c>
      <c r="K16" s="14"/>
      <c r="L16" s="14"/>
      <c r="M16" s="59">
        <f t="shared" si="0"/>
        <v>7100</v>
      </c>
      <c r="N16" s="62"/>
      <c r="O16" s="12">
        <f t="shared" ref="O16:O20" si="3">M16+N16</f>
        <v>7100</v>
      </c>
      <c r="P16" s="53">
        <v>3550</v>
      </c>
      <c r="Q16" s="14"/>
      <c r="R16" s="14"/>
      <c r="S16" s="59">
        <f t="shared" ref="S16:S23" si="4">SUM(P16:R16)</f>
        <v>3550</v>
      </c>
      <c r="T16" s="62"/>
      <c r="U16" s="12">
        <f t="shared" ref="U16:U20" si="5">S16+T16</f>
        <v>3550</v>
      </c>
      <c r="V16" s="53">
        <v>12000</v>
      </c>
      <c r="W16" s="14"/>
      <c r="X16" s="14"/>
      <c r="Y16" s="59">
        <f t="shared" ref="Y16:Y23" si="6">SUM(V16:X16)</f>
        <v>12000</v>
      </c>
      <c r="Z16" s="62"/>
      <c r="AA16" s="12">
        <f t="shared" ref="AA16:AA20" si="7">Y16+Z16</f>
        <v>12000</v>
      </c>
      <c r="AB16" s="130">
        <f t="shared" ref="AB16:AB24" si="8">(AA16/O16)</f>
        <v>1.6901408450704225</v>
      </c>
      <c r="AC16" s="3"/>
      <c r="AD16" s="3"/>
    </row>
    <row r="17" spans="1:30" x14ac:dyDescent="0.25">
      <c r="A17" s="3"/>
      <c r="B17" s="13" t="s">
        <v>3</v>
      </c>
      <c r="C17" s="114" t="s">
        <v>79</v>
      </c>
      <c r="D17" s="54"/>
      <c r="E17" s="15"/>
      <c r="F17" s="15"/>
      <c r="G17" s="59">
        <f t="shared" si="1"/>
        <v>0</v>
      </c>
      <c r="H17" s="63"/>
      <c r="I17" s="12">
        <f t="shared" si="2"/>
        <v>0</v>
      </c>
      <c r="J17" s="54"/>
      <c r="K17" s="15"/>
      <c r="L17" s="15"/>
      <c r="M17" s="59">
        <f t="shared" si="0"/>
        <v>0</v>
      </c>
      <c r="N17" s="63"/>
      <c r="O17" s="12">
        <f t="shared" si="3"/>
        <v>0</v>
      </c>
      <c r="P17" s="54"/>
      <c r="Q17" s="15"/>
      <c r="R17" s="15"/>
      <c r="S17" s="59">
        <f t="shared" si="4"/>
        <v>0</v>
      </c>
      <c r="T17" s="63"/>
      <c r="U17" s="12">
        <f t="shared" si="5"/>
        <v>0</v>
      </c>
      <c r="V17" s="54"/>
      <c r="W17" s="15"/>
      <c r="X17" s="15"/>
      <c r="Y17" s="59">
        <f t="shared" si="6"/>
        <v>0</v>
      </c>
      <c r="Z17" s="63"/>
      <c r="AA17" s="12">
        <f t="shared" si="7"/>
        <v>0</v>
      </c>
      <c r="AB17" s="130" t="e">
        <f t="shared" si="8"/>
        <v>#DIV/0!</v>
      </c>
      <c r="AC17" s="3"/>
      <c r="AD17" s="3"/>
    </row>
    <row r="18" spans="1:30" x14ac:dyDescent="0.25">
      <c r="A18" s="3"/>
      <c r="B18" s="13" t="s">
        <v>5</v>
      </c>
      <c r="C18" s="115" t="s">
        <v>53</v>
      </c>
      <c r="D18" s="16"/>
      <c r="E18" s="55">
        <v>2796.8</v>
      </c>
      <c r="F18" s="15"/>
      <c r="G18" s="59">
        <f t="shared" si="1"/>
        <v>2796.8</v>
      </c>
      <c r="H18" s="61">
        <v>0</v>
      </c>
      <c r="I18" s="12">
        <f t="shared" si="2"/>
        <v>2796.8</v>
      </c>
      <c r="J18" s="16"/>
      <c r="K18" s="55">
        <v>4500</v>
      </c>
      <c r="L18" s="15"/>
      <c r="M18" s="59">
        <f t="shared" si="0"/>
        <v>4500</v>
      </c>
      <c r="N18" s="61"/>
      <c r="O18" s="12">
        <f t="shared" si="3"/>
        <v>4500</v>
      </c>
      <c r="P18" s="16"/>
      <c r="Q18" s="55">
        <v>4520</v>
      </c>
      <c r="R18" s="15"/>
      <c r="S18" s="59">
        <f t="shared" si="4"/>
        <v>4520</v>
      </c>
      <c r="T18" s="61">
        <v>0</v>
      </c>
      <c r="U18" s="12">
        <f t="shared" si="5"/>
        <v>4520</v>
      </c>
      <c r="V18" s="16"/>
      <c r="W18" s="55">
        <v>0</v>
      </c>
      <c r="X18" s="15"/>
      <c r="Y18" s="59">
        <f t="shared" si="6"/>
        <v>0</v>
      </c>
      <c r="Z18" s="61">
        <v>0</v>
      </c>
      <c r="AA18" s="12">
        <f t="shared" si="7"/>
        <v>0</v>
      </c>
      <c r="AB18" s="130">
        <f t="shared" si="8"/>
        <v>0</v>
      </c>
      <c r="AC18" s="3"/>
      <c r="AD18" s="3"/>
    </row>
    <row r="19" spans="1:30" x14ac:dyDescent="0.25">
      <c r="A19" s="3"/>
      <c r="B19" s="13" t="s">
        <v>7</v>
      </c>
      <c r="C19" s="36" t="s">
        <v>46</v>
      </c>
      <c r="D19" s="17"/>
      <c r="E19" s="15"/>
      <c r="F19" s="55">
        <v>380</v>
      </c>
      <c r="G19" s="59">
        <f t="shared" si="1"/>
        <v>380</v>
      </c>
      <c r="H19" s="61">
        <v>0</v>
      </c>
      <c r="I19" s="12">
        <f t="shared" si="2"/>
        <v>380</v>
      </c>
      <c r="J19" s="17"/>
      <c r="K19" s="15"/>
      <c r="L19" s="55">
        <v>380</v>
      </c>
      <c r="M19" s="59">
        <f t="shared" si="0"/>
        <v>380</v>
      </c>
      <c r="N19" s="61"/>
      <c r="O19" s="12">
        <f t="shared" si="3"/>
        <v>380</v>
      </c>
      <c r="P19" s="17"/>
      <c r="Q19" s="15"/>
      <c r="R19" s="55">
        <v>190</v>
      </c>
      <c r="S19" s="59">
        <f t="shared" si="4"/>
        <v>190</v>
      </c>
      <c r="T19" s="61">
        <v>0</v>
      </c>
      <c r="U19" s="12">
        <f t="shared" si="5"/>
        <v>190</v>
      </c>
      <c r="V19" s="17"/>
      <c r="W19" s="15"/>
      <c r="X19" s="55">
        <v>380</v>
      </c>
      <c r="Y19" s="59">
        <f t="shared" si="6"/>
        <v>380</v>
      </c>
      <c r="Z19" s="61">
        <v>0</v>
      </c>
      <c r="AA19" s="12">
        <f t="shared" si="7"/>
        <v>380</v>
      </c>
      <c r="AB19" s="130">
        <f t="shared" si="8"/>
        <v>1</v>
      </c>
      <c r="AC19" s="3"/>
      <c r="AD19" s="3"/>
    </row>
    <row r="20" spans="1:30" x14ac:dyDescent="0.25">
      <c r="A20" s="3"/>
      <c r="B20" s="13" t="s">
        <v>9</v>
      </c>
      <c r="C20" s="116" t="s">
        <v>47</v>
      </c>
      <c r="D20" s="16"/>
      <c r="E20" s="14"/>
      <c r="F20" s="56">
        <v>0</v>
      </c>
      <c r="G20" s="59">
        <v>0</v>
      </c>
      <c r="H20" s="61">
        <v>0</v>
      </c>
      <c r="I20" s="12">
        <f t="shared" si="2"/>
        <v>0</v>
      </c>
      <c r="J20" s="16"/>
      <c r="K20" s="14"/>
      <c r="L20" s="56">
        <v>0</v>
      </c>
      <c r="M20" s="59">
        <f t="shared" si="0"/>
        <v>0</v>
      </c>
      <c r="N20" s="61"/>
      <c r="O20" s="12">
        <f t="shared" si="3"/>
        <v>0</v>
      </c>
      <c r="P20" s="16"/>
      <c r="Q20" s="14"/>
      <c r="R20" s="56">
        <v>0</v>
      </c>
      <c r="S20" s="59">
        <f t="shared" si="4"/>
        <v>0</v>
      </c>
      <c r="T20" s="61">
        <v>0</v>
      </c>
      <c r="U20" s="12">
        <f t="shared" si="5"/>
        <v>0</v>
      </c>
      <c r="V20" s="16"/>
      <c r="W20" s="14"/>
      <c r="X20" s="56">
        <v>0</v>
      </c>
      <c r="Y20" s="59">
        <f t="shared" si="6"/>
        <v>0</v>
      </c>
      <c r="Z20" s="61">
        <v>0</v>
      </c>
      <c r="AA20" s="12">
        <f t="shared" si="7"/>
        <v>0</v>
      </c>
      <c r="AB20" s="130" t="e">
        <f t="shared" si="8"/>
        <v>#DIV/0!</v>
      </c>
      <c r="AC20" s="3"/>
      <c r="AD20" s="3"/>
    </row>
    <row r="21" spans="1:30" x14ac:dyDescent="0.25">
      <c r="A21" s="3"/>
      <c r="B21" s="13" t="s">
        <v>11</v>
      </c>
      <c r="C21" s="35" t="s">
        <v>2</v>
      </c>
      <c r="D21" s="16"/>
      <c r="E21" s="14"/>
      <c r="F21" s="56">
        <v>223</v>
      </c>
      <c r="G21" s="59">
        <f t="shared" si="1"/>
        <v>223</v>
      </c>
      <c r="H21" s="64">
        <v>30</v>
      </c>
      <c r="I21" s="12">
        <f>G21+H21</f>
        <v>253</v>
      </c>
      <c r="J21" s="16"/>
      <c r="K21" s="14"/>
      <c r="L21" s="56">
        <v>150</v>
      </c>
      <c r="M21" s="59">
        <f t="shared" si="0"/>
        <v>150</v>
      </c>
      <c r="N21" s="64"/>
      <c r="O21" s="12">
        <f>M21+N21</f>
        <v>150</v>
      </c>
      <c r="P21" s="16"/>
      <c r="Q21" s="14"/>
      <c r="R21" s="56">
        <v>38</v>
      </c>
      <c r="S21" s="59">
        <f t="shared" si="4"/>
        <v>38</v>
      </c>
      <c r="T21" s="64">
        <v>1</v>
      </c>
      <c r="U21" s="12">
        <f>S21+T21</f>
        <v>39</v>
      </c>
      <c r="V21" s="16"/>
      <c r="W21" s="14"/>
      <c r="X21" s="56">
        <v>100</v>
      </c>
      <c r="Y21" s="59">
        <f t="shared" si="6"/>
        <v>100</v>
      </c>
      <c r="Z21" s="64">
        <v>0</v>
      </c>
      <c r="AA21" s="12">
        <f>Y21+Z21</f>
        <v>100</v>
      </c>
      <c r="AB21" s="130">
        <f t="shared" si="8"/>
        <v>0.66666666666666663</v>
      </c>
      <c r="AC21" s="3"/>
      <c r="AD21" s="3"/>
    </row>
    <row r="22" spans="1:30" x14ac:dyDescent="0.25">
      <c r="A22" s="3"/>
      <c r="B22" s="13" t="s">
        <v>13</v>
      </c>
      <c r="C22" s="35" t="s">
        <v>4</v>
      </c>
      <c r="D22" s="16"/>
      <c r="E22" s="14"/>
      <c r="F22" s="56">
        <v>0</v>
      </c>
      <c r="G22" s="59">
        <f t="shared" si="1"/>
        <v>0</v>
      </c>
      <c r="H22" s="64">
        <v>0</v>
      </c>
      <c r="I22" s="12">
        <f t="shared" si="2"/>
        <v>0</v>
      </c>
      <c r="J22" s="16"/>
      <c r="K22" s="14"/>
      <c r="L22" s="56">
        <v>0</v>
      </c>
      <c r="M22" s="59">
        <f t="shared" si="0"/>
        <v>0</v>
      </c>
      <c r="N22" s="64"/>
      <c r="O22" s="12">
        <f t="shared" ref="O22:O23" si="9">M22+N22</f>
        <v>0</v>
      </c>
      <c r="P22" s="16"/>
      <c r="Q22" s="14"/>
      <c r="R22" s="56">
        <v>0</v>
      </c>
      <c r="S22" s="59">
        <f t="shared" si="4"/>
        <v>0</v>
      </c>
      <c r="T22" s="64">
        <v>0</v>
      </c>
      <c r="U22" s="12">
        <f t="shared" ref="U22:U23" si="10">S22+T22</f>
        <v>0</v>
      </c>
      <c r="V22" s="16"/>
      <c r="W22" s="14"/>
      <c r="X22" s="56">
        <v>0</v>
      </c>
      <c r="Y22" s="59">
        <f t="shared" si="6"/>
        <v>0</v>
      </c>
      <c r="Z22" s="64">
        <v>0</v>
      </c>
      <c r="AA22" s="12">
        <f t="shared" ref="AA22:AA23" si="11">Y22+Z22</f>
        <v>0</v>
      </c>
      <c r="AB22" s="130" t="e">
        <f t="shared" si="8"/>
        <v>#DIV/0!</v>
      </c>
      <c r="AC22" s="3"/>
      <c r="AD22" s="3"/>
    </row>
    <row r="23" spans="1:30" ht="15.75" thickBot="1" x14ac:dyDescent="0.3">
      <c r="A23" s="3"/>
      <c r="B23" s="117" t="s">
        <v>15</v>
      </c>
      <c r="C23" s="118" t="s">
        <v>6</v>
      </c>
      <c r="D23" s="18"/>
      <c r="E23" s="19"/>
      <c r="F23" s="57">
        <v>0</v>
      </c>
      <c r="G23" s="60">
        <f t="shared" si="1"/>
        <v>0</v>
      </c>
      <c r="H23" s="65">
        <v>0</v>
      </c>
      <c r="I23" s="20">
        <f t="shared" si="2"/>
        <v>0</v>
      </c>
      <c r="J23" s="18"/>
      <c r="K23" s="19"/>
      <c r="L23" s="57">
        <v>0</v>
      </c>
      <c r="M23" s="60">
        <f t="shared" si="0"/>
        <v>0</v>
      </c>
      <c r="N23" s="65"/>
      <c r="O23" s="20">
        <f t="shared" si="9"/>
        <v>0</v>
      </c>
      <c r="P23" s="18"/>
      <c r="Q23" s="19"/>
      <c r="R23" s="57">
        <v>0</v>
      </c>
      <c r="S23" s="60">
        <f t="shared" si="4"/>
        <v>0</v>
      </c>
      <c r="T23" s="65">
        <v>0</v>
      </c>
      <c r="U23" s="20">
        <f t="shared" si="10"/>
        <v>0</v>
      </c>
      <c r="V23" s="18"/>
      <c r="W23" s="19"/>
      <c r="X23" s="57">
        <v>0</v>
      </c>
      <c r="Y23" s="60">
        <f t="shared" si="6"/>
        <v>0</v>
      </c>
      <c r="Z23" s="65">
        <v>0</v>
      </c>
      <c r="AA23" s="20">
        <f t="shared" si="11"/>
        <v>0</v>
      </c>
      <c r="AB23" s="133" t="e">
        <f t="shared" si="8"/>
        <v>#DIV/0!</v>
      </c>
      <c r="AC23" s="3"/>
      <c r="AD23" s="3"/>
    </row>
    <row r="24" spans="1:30" ht="15.75" thickBot="1" x14ac:dyDescent="0.3">
      <c r="A24" s="3"/>
      <c r="B24" s="21" t="s">
        <v>17</v>
      </c>
      <c r="C24" s="22" t="s">
        <v>8</v>
      </c>
      <c r="D24" s="23">
        <f>SUM(D15:D21)</f>
        <v>4894.3999999999996</v>
      </c>
      <c r="E24" s="24">
        <f>SUM(E15:E21)</f>
        <v>2796.8</v>
      </c>
      <c r="F24" s="24">
        <f>SUM(F15:F21)</f>
        <v>11473</v>
      </c>
      <c r="G24" s="25">
        <f>SUM(D24:F24)</f>
        <v>19164.2</v>
      </c>
      <c r="H24" s="26">
        <f>SUM(H15:H23)</f>
        <v>334</v>
      </c>
      <c r="I24" s="26">
        <f>SUM(I15:I21)</f>
        <v>19498.2</v>
      </c>
      <c r="J24" s="23">
        <f>SUM(J15:J21)</f>
        <v>7100</v>
      </c>
      <c r="K24" s="24">
        <f>SUM(K15:K21)</f>
        <v>4500</v>
      </c>
      <c r="L24" s="24">
        <f>SUM(L15:L21)</f>
        <v>8730</v>
      </c>
      <c r="M24" s="25">
        <f>SUM(J24:L24)</f>
        <v>20330</v>
      </c>
      <c r="N24" s="26">
        <f>SUM(N15:N21)</f>
        <v>0</v>
      </c>
      <c r="O24" s="26">
        <f>SUM(O15:O21)</f>
        <v>20330</v>
      </c>
      <c r="P24" s="23">
        <f>SUM(P15:P21)</f>
        <v>3550</v>
      </c>
      <c r="Q24" s="24">
        <f>SUM(Q15:Q21)</f>
        <v>4520</v>
      </c>
      <c r="R24" s="24">
        <f>SUM(R15:R21)</f>
        <v>5852</v>
      </c>
      <c r="S24" s="25">
        <f>SUM(P24:R24)</f>
        <v>13922</v>
      </c>
      <c r="T24" s="26">
        <f>SUM(T15:T23)</f>
        <v>886</v>
      </c>
      <c r="U24" s="26">
        <f>SUM(U15:U21)</f>
        <v>14808</v>
      </c>
      <c r="V24" s="23">
        <f>SUM(V15:V21)</f>
        <v>12000</v>
      </c>
      <c r="W24" s="24">
        <f>SUM(W15:W21)</f>
        <v>0</v>
      </c>
      <c r="X24" s="24">
        <f>SUM(X15:X21)</f>
        <v>9030</v>
      </c>
      <c r="Y24" s="25">
        <f>SUM(V24:X24)</f>
        <v>21030</v>
      </c>
      <c r="Z24" s="26">
        <f>SUM(Z15:Z21)</f>
        <v>400</v>
      </c>
      <c r="AA24" s="26">
        <f>SUM(AA15:AA21)</f>
        <v>21430</v>
      </c>
      <c r="AB24" s="134">
        <f t="shared" si="8"/>
        <v>1.0541072306935564</v>
      </c>
      <c r="AC24" s="3"/>
      <c r="AD24" s="3"/>
    </row>
    <row r="25" spans="1:30" ht="15.75" customHeight="1" thickBot="1" x14ac:dyDescent="0.3">
      <c r="A25" s="3"/>
      <c r="B25" s="27"/>
      <c r="C25" s="28"/>
      <c r="D25" s="163" t="s">
        <v>68</v>
      </c>
      <c r="E25" s="164"/>
      <c r="F25" s="164"/>
      <c r="G25" s="165"/>
      <c r="H25" s="165"/>
      <c r="I25" s="166"/>
      <c r="J25" s="163" t="s">
        <v>68</v>
      </c>
      <c r="K25" s="164"/>
      <c r="L25" s="164"/>
      <c r="M25" s="165"/>
      <c r="N25" s="165"/>
      <c r="O25" s="166"/>
      <c r="P25" s="163" t="s">
        <v>68</v>
      </c>
      <c r="Q25" s="164"/>
      <c r="R25" s="164"/>
      <c r="S25" s="165"/>
      <c r="T25" s="165"/>
      <c r="U25" s="166"/>
      <c r="V25" s="163" t="s">
        <v>68</v>
      </c>
      <c r="W25" s="164"/>
      <c r="X25" s="164"/>
      <c r="Y25" s="165"/>
      <c r="Z25" s="165"/>
      <c r="AA25" s="166"/>
      <c r="AB25" s="191" t="s">
        <v>99</v>
      </c>
      <c r="AC25" s="3"/>
      <c r="AD25" s="3"/>
    </row>
    <row r="26" spans="1:30" ht="15.75" thickBot="1" x14ac:dyDescent="0.3">
      <c r="A26" s="3"/>
      <c r="B26" s="175" t="s">
        <v>37</v>
      </c>
      <c r="C26" s="187" t="s">
        <v>38</v>
      </c>
      <c r="D26" s="167" t="s">
        <v>69</v>
      </c>
      <c r="E26" s="168"/>
      <c r="F26" s="168"/>
      <c r="G26" s="157" t="s">
        <v>64</v>
      </c>
      <c r="H26" s="177" t="s">
        <v>67</v>
      </c>
      <c r="I26" s="179" t="s">
        <v>68</v>
      </c>
      <c r="J26" s="167" t="s">
        <v>69</v>
      </c>
      <c r="K26" s="168"/>
      <c r="L26" s="168"/>
      <c r="M26" s="157" t="s">
        <v>64</v>
      </c>
      <c r="N26" s="177" t="s">
        <v>67</v>
      </c>
      <c r="O26" s="179" t="s">
        <v>68</v>
      </c>
      <c r="P26" s="167" t="s">
        <v>69</v>
      </c>
      <c r="Q26" s="168"/>
      <c r="R26" s="168"/>
      <c r="S26" s="157" t="s">
        <v>64</v>
      </c>
      <c r="T26" s="177" t="s">
        <v>67</v>
      </c>
      <c r="U26" s="179" t="s">
        <v>68</v>
      </c>
      <c r="V26" s="167" t="s">
        <v>69</v>
      </c>
      <c r="W26" s="168"/>
      <c r="X26" s="168"/>
      <c r="Y26" s="157" t="s">
        <v>64</v>
      </c>
      <c r="Z26" s="177" t="s">
        <v>67</v>
      </c>
      <c r="AA26" s="179" t="s">
        <v>68</v>
      </c>
      <c r="AB26" s="192"/>
      <c r="AC26" s="3"/>
      <c r="AD26" s="3"/>
    </row>
    <row r="27" spans="1:30" ht="15.75" thickBot="1" x14ac:dyDescent="0.3">
      <c r="A27" s="3"/>
      <c r="B27" s="176"/>
      <c r="C27" s="188"/>
      <c r="D27" s="29" t="s">
        <v>54</v>
      </c>
      <c r="E27" s="30" t="s">
        <v>55</v>
      </c>
      <c r="F27" s="31" t="s">
        <v>56</v>
      </c>
      <c r="G27" s="158"/>
      <c r="H27" s="178"/>
      <c r="I27" s="180"/>
      <c r="J27" s="29" t="s">
        <v>54</v>
      </c>
      <c r="K27" s="30" t="s">
        <v>55</v>
      </c>
      <c r="L27" s="31" t="s">
        <v>56</v>
      </c>
      <c r="M27" s="158"/>
      <c r="N27" s="178"/>
      <c r="O27" s="180"/>
      <c r="P27" s="29" t="s">
        <v>54</v>
      </c>
      <c r="Q27" s="30" t="s">
        <v>55</v>
      </c>
      <c r="R27" s="31" t="s">
        <v>56</v>
      </c>
      <c r="S27" s="158"/>
      <c r="T27" s="178"/>
      <c r="U27" s="180"/>
      <c r="V27" s="29" t="s">
        <v>54</v>
      </c>
      <c r="W27" s="30" t="s">
        <v>55</v>
      </c>
      <c r="X27" s="31" t="s">
        <v>56</v>
      </c>
      <c r="Y27" s="158"/>
      <c r="Z27" s="178"/>
      <c r="AA27" s="180"/>
      <c r="AB27" s="193"/>
      <c r="AC27" s="3"/>
      <c r="AD27" s="3"/>
    </row>
    <row r="28" spans="1:30" x14ac:dyDescent="0.25">
      <c r="A28" s="3"/>
      <c r="B28" s="32" t="s">
        <v>19</v>
      </c>
      <c r="C28" s="33" t="s">
        <v>10</v>
      </c>
      <c r="D28" s="66">
        <v>49</v>
      </c>
      <c r="E28" s="66">
        <v>0</v>
      </c>
      <c r="F28" s="66">
        <v>100</v>
      </c>
      <c r="G28" s="67">
        <f>SUM(D28:F28)</f>
        <v>149</v>
      </c>
      <c r="H28" s="67">
        <v>0</v>
      </c>
      <c r="I28" s="34">
        <f>G28+H28</f>
        <v>149</v>
      </c>
      <c r="J28" s="73">
        <v>0</v>
      </c>
      <c r="K28" s="66">
        <v>0</v>
      </c>
      <c r="L28" s="66">
        <v>200</v>
      </c>
      <c r="M28" s="67">
        <f>SUM(J28:L28)</f>
        <v>200</v>
      </c>
      <c r="N28" s="67"/>
      <c r="O28" s="34">
        <f>M28+N28</f>
        <v>200</v>
      </c>
      <c r="P28" s="73">
        <v>20</v>
      </c>
      <c r="Q28" s="66"/>
      <c r="R28" s="66">
        <v>70</v>
      </c>
      <c r="S28" s="67">
        <f>SUM(P28:R28)</f>
        <v>90</v>
      </c>
      <c r="T28" s="67"/>
      <c r="U28" s="34">
        <f>S28+T28</f>
        <v>90</v>
      </c>
      <c r="V28" s="73">
        <v>50</v>
      </c>
      <c r="W28" s="66">
        <v>0</v>
      </c>
      <c r="X28" s="66">
        <v>100</v>
      </c>
      <c r="Y28" s="67">
        <f>SUM(V28:X28)</f>
        <v>150</v>
      </c>
      <c r="Z28" s="67">
        <v>0</v>
      </c>
      <c r="AA28" s="34">
        <f>Y28+Z28</f>
        <v>150</v>
      </c>
      <c r="AB28" s="130">
        <f t="shared" ref="AB28:AB43" si="12">(AA28/O28)</f>
        <v>0.75</v>
      </c>
      <c r="AC28" s="3"/>
      <c r="AD28" s="3"/>
    </row>
    <row r="29" spans="1:30" x14ac:dyDescent="0.25">
      <c r="A29" s="3"/>
      <c r="B29" s="13" t="s">
        <v>20</v>
      </c>
      <c r="C29" s="35" t="s">
        <v>12</v>
      </c>
      <c r="D29" s="68">
        <v>250</v>
      </c>
      <c r="E29" s="68">
        <v>1500</v>
      </c>
      <c r="F29" s="68">
        <v>5860</v>
      </c>
      <c r="G29" s="69">
        <f t="shared" ref="G29:G40" si="13">SUM(D29:F29)</f>
        <v>7610</v>
      </c>
      <c r="H29" s="69">
        <v>41.1</v>
      </c>
      <c r="I29" s="12">
        <f t="shared" ref="I29:I40" si="14">G29+H29</f>
        <v>7651.1</v>
      </c>
      <c r="J29" s="74">
        <v>1172</v>
      </c>
      <c r="K29" s="68">
        <v>1500</v>
      </c>
      <c r="L29" s="68">
        <v>2368</v>
      </c>
      <c r="M29" s="69">
        <f t="shared" ref="M29:M40" si="15">SUM(J29:L29)</f>
        <v>5040</v>
      </c>
      <c r="N29" s="69"/>
      <c r="O29" s="12">
        <f t="shared" ref="O29:O40" si="16">M29+N29</f>
        <v>5040</v>
      </c>
      <c r="P29" s="74">
        <v>1500</v>
      </c>
      <c r="Q29" s="68"/>
      <c r="R29" s="68">
        <v>2940</v>
      </c>
      <c r="S29" s="69">
        <f t="shared" ref="S29:S40" si="17">SUM(P29:R29)</f>
        <v>4440</v>
      </c>
      <c r="T29" s="69"/>
      <c r="U29" s="12">
        <f t="shared" ref="U29:U40" si="18">S29+T29</f>
        <v>4440</v>
      </c>
      <c r="V29" s="74">
        <v>2700</v>
      </c>
      <c r="W29" s="68">
        <v>0</v>
      </c>
      <c r="X29" s="68">
        <v>4500</v>
      </c>
      <c r="Y29" s="69">
        <f t="shared" ref="Y29:Y40" si="19">SUM(V29:X29)</f>
        <v>7200</v>
      </c>
      <c r="Z29" s="69">
        <v>70</v>
      </c>
      <c r="AA29" s="12">
        <f t="shared" ref="AA29:AA40" si="20">Y29+Z29</f>
        <v>7270</v>
      </c>
      <c r="AB29" s="130">
        <f t="shared" si="12"/>
        <v>1.4424603174603174</v>
      </c>
      <c r="AC29" s="3"/>
      <c r="AD29" s="3"/>
    </row>
    <row r="30" spans="1:30" x14ac:dyDescent="0.25">
      <c r="A30" s="3"/>
      <c r="B30" s="13" t="s">
        <v>22</v>
      </c>
      <c r="C30" s="35" t="s">
        <v>14</v>
      </c>
      <c r="D30" s="68">
        <v>0</v>
      </c>
      <c r="E30" s="68">
        <v>0</v>
      </c>
      <c r="F30" s="68">
        <v>188</v>
      </c>
      <c r="G30" s="69">
        <f t="shared" si="13"/>
        <v>188</v>
      </c>
      <c r="H30" s="69">
        <v>0</v>
      </c>
      <c r="I30" s="12">
        <f t="shared" si="14"/>
        <v>188</v>
      </c>
      <c r="J30" s="74">
        <v>45</v>
      </c>
      <c r="K30" s="68">
        <v>0</v>
      </c>
      <c r="L30" s="68">
        <v>80</v>
      </c>
      <c r="M30" s="69">
        <f t="shared" si="15"/>
        <v>125</v>
      </c>
      <c r="N30" s="69"/>
      <c r="O30" s="12">
        <f t="shared" si="16"/>
        <v>125</v>
      </c>
      <c r="P30" s="74">
        <v>15</v>
      </c>
      <c r="Q30" s="68"/>
      <c r="R30" s="68">
        <v>46</v>
      </c>
      <c r="S30" s="69">
        <f t="shared" si="17"/>
        <v>61</v>
      </c>
      <c r="T30" s="69"/>
      <c r="U30" s="12">
        <f t="shared" si="18"/>
        <v>61</v>
      </c>
      <c r="V30" s="74">
        <v>60</v>
      </c>
      <c r="W30" s="68">
        <v>0</v>
      </c>
      <c r="X30" s="68">
        <v>90</v>
      </c>
      <c r="Y30" s="69">
        <f t="shared" si="19"/>
        <v>150</v>
      </c>
      <c r="Z30" s="69">
        <v>0</v>
      </c>
      <c r="AA30" s="12">
        <f t="shared" si="20"/>
        <v>150</v>
      </c>
      <c r="AB30" s="130">
        <f t="shared" si="12"/>
        <v>1.2</v>
      </c>
      <c r="AC30" s="3"/>
      <c r="AD30" s="3"/>
    </row>
    <row r="31" spans="1:30" x14ac:dyDescent="0.25">
      <c r="A31" s="3"/>
      <c r="B31" s="142" t="s">
        <v>24</v>
      </c>
      <c r="C31" s="35" t="s">
        <v>109</v>
      </c>
      <c r="D31" s="68">
        <v>0</v>
      </c>
      <c r="E31" s="68">
        <v>0</v>
      </c>
      <c r="F31" s="68">
        <v>-5002</v>
      </c>
      <c r="G31" s="69">
        <f t="shared" si="13"/>
        <v>-5002</v>
      </c>
      <c r="H31" s="69">
        <v>0</v>
      </c>
      <c r="I31" s="12">
        <f t="shared" si="14"/>
        <v>-5002</v>
      </c>
      <c r="J31" s="74">
        <v>0</v>
      </c>
      <c r="K31" s="68">
        <v>0</v>
      </c>
      <c r="L31" s="68">
        <v>0</v>
      </c>
      <c r="M31" s="69">
        <f t="shared" si="15"/>
        <v>0</v>
      </c>
      <c r="N31" s="69"/>
      <c r="O31" s="12">
        <f t="shared" si="16"/>
        <v>0</v>
      </c>
      <c r="P31" s="74"/>
      <c r="Q31" s="68"/>
      <c r="R31" s="68">
        <v>-2808</v>
      </c>
      <c r="S31" s="69">
        <f t="shared" si="17"/>
        <v>-2808</v>
      </c>
      <c r="T31" s="69"/>
      <c r="U31" s="12">
        <f t="shared" si="18"/>
        <v>-2808</v>
      </c>
      <c r="V31" s="74">
        <v>0</v>
      </c>
      <c r="W31" s="68">
        <v>0</v>
      </c>
      <c r="X31" s="68">
        <v>-3000</v>
      </c>
      <c r="Y31" s="69">
        <f t="shared" si="19"/>
        <v>-3000</v>
      </c>
      <c r="Z31" s="69">
        <v>0</v>
      </c>
      <c r="AA31" s="12"/>
      <c r="AB31" s="130"/>
      <c r="AC31" s="3"/>
      <c r="AD31" s="3"/>
    </row>
    <row r="32" spans="1:30" x14ac:dyDescent="0.25">
      <c r="A32" s="3"/>
      <c r="B32" s="13" t="s">
        <v>26</v>
      </c>
      <c r="C32" s="35" t="s">
        <v>16</v>
      </c>
      <c r="D32" s="68">
        <v>250</v>
      </c>
      <c r="E32" s="68">
        <v>1296.8</v>
      </c>
      <c r="F32" s="68">
        <v>6267.2</v>
      </c>
      <c r="G32" s="69">
        <f t="shared" si="13"/>
        <v>7814</v>
      </c>
      <c r="H32" s="69">
        <v>0</v>
      </c>
      <c r="I32" s="12">
        <f t="shared" si="14"/>
        <v>7814</v>
      </c>
      <c r="J32" s="74">
        <v>1450</v>
      </c>
      <c r="K32" s="68">
        <v>3000</v>
      </c>
      <c r="L32" s="68">
        <v>2550</v>
      </c>
      <c r="M32" s="69">
        <f t="shared" si="15"/>
        <v>7000</v>
      </c>
      <c r="N32" s="69"/>
      <c r="O32" s="12">
        <f t="shared" si="16"/>
        <v>7000</v>
      </c>
      <c r="P32" s="74">
        <v>583</v>
      </c>
      <c r="Q32" s="68"/>
      <c r="R32" s="68">
        <v>4681</v>
      </c>
      <c r="S32" s="69">
        <f t="shared" si="17"/>
        <v>5264</v>
      </c>
      <c r="T32" s="69"/>
      <c r="U32" s="12">
        <f t="shared" si="18"/>
        <v>5264</v>
      </c>
      <c r="V32" s="74">
        <v>4500</v>
      </c>
      <c r="W32" s="68">
        <v>0</v>
      </c>
      <c r="X32" s="68">
        <v>4700</v>
      </c>
      <c r="Y32" s="69">
        <f t="shared" si="19"/>
        <v>9200</v>
      </c>
      <c r="Z32" s="69">
        <v>250</v>
      </c>
      <c r="AA32" s="12">
        <f t="shared" si="20"/>
        <v>9450</v>
      </c>
      <c r="AB32" s="130">
        <f t="shared" si="12"/>
        <v>1.35</v>
      </c>
      <c r="AC32" s="3"/>
      <c r="AD32" s="3"/>
    </row>
    <row r="33" spans="1:30" x14ac:dyDescent="0.25">
      <c r="A33" s="3"/>
      <c r="B33" s="13" t="s">
        <v>28</v>
      </c>
      <c r="C33" s="35" t="s">
        <v>18</v>
      </c>
      <c r="D33" s="70">
        <v>2400</v>
      </c>
      <c r="E33" s="68">
        <v>0</v>
      </c>
      <c r="F33" s="68">
        <v>2256</v>
      </c>
      <c r="G33" s="69">
        <f t="shared" si="13"/>
        <v>4656</v>
      </c>
      <c r="H33" s="69">
        <v>77.400000000000006</v>
      </c>
      <c r="I33" s="12">
        <f t="shared" si="14"/>
        <v>4733.3999999999996</v>
      </c>
      <c r="J33" s="75">
        <v>2405</v>
      </c>
      <c r="K33" s="68">
        <v>0</v>
      </c>
      <c r="L33" s="68">
        <v>2640</v>
      </c>
      <c r="M33" s="69">
        <f t="shared" si="15"/>
        <v>5045</v>
      </c>
      <c r="N33" s="69"/>
      <c r="O33" s="12">
        <f t="shared" si="16"/>
        <v>5045</v>
      </c>
      <c r="P33" s="75">
        <v>540</v>
      </c>
      <c r="Q33" s="68"/>
      <c r="R33" s="68">
        <v>1738</v>
      </c>
      <c r="S33" s="69">
        <f t="shared" si="17"/>
        <v>2278</v>
      </c>
      <c r="T33" s="69"/>
      <c r="U33" s="12">
        <f t="shared" si="18"/>
        <v>2278</v>
      </c>
      <c r="V33" s="75">
        <v>2400</v>
      </c>
      <c r="W33" s="68">
        <v>0</v>
      </c>
      <c r="X33" s="68">
        <v>2700</v>
      </c>
      <c r="Y33" s="69">
        <f t="shared" si="19"/>
        <v>5100</v>
      </c>
      <c r="Z33" s="69">
        <v>60</v>
      </c>
      <c r="AA33" s="12">
        <f t="shared" si="20"/>
        <v>5160</v>
      </c>
      <c r="AB33" s="130">
        <f t="shared" si="12"/>
        <v>1.0227948463825569</v>
      </c>
      <c r="AC33" s="3"/>
      <c r="AD33" s="3"/>
    </row>
    <row r="34" spans="1:30" x14ac:dyDescent="0.25">
      <c r="A34" s="3"/>
      <c r="B34" s="142" t="s">
        <v>30</v>
      </c>
      <c r="C34" s="36" t="s">
        <v>42</v>
      </c>
      <c r="D34" s="70">
        <v>2400</v>
      </c>
      <c r="E34" s="68">
        <v>0</v>
      </c>
      <c r="F34" s="68">
        <v>2033</v>
      </c>
      <c r="G34" s="69">
        <f t="shared" si="13"/>
        <v>4433</v>
      </c>
      <c r="H34" s="69">
        <v>0</v>
      </c>
      <c r="I34" s="12">
        <f t="shared" si="14"/>
        <v>4433</v>
      </c>
      <c r="J34" s="143">
        <v>2405</v>
      </c>
      <c r="K34" s="144">
        <v>0</v>
      </c>
      <c r="L34" s="144">
        <v>2340</v>
      </c>
      <c r="M34" s="69">
        <f t="shared" si="15"/>
        <v>4745</v>
      </c>
      <c r="N34" s="69"/>
      <c r="O34" s="12">
        <f t="shared" si="16"/>
        <v>4745</v>
      </c>
      <c r="P34" s="143">
        <v>540</v>
      </c>
      <c r="Q34" s="144"/>
      <c r="R34" s="144">
        <v>1687</v>
      </c>
      <c r="S34" s="69">
        <f t="shared" si="17"/>
        <v>2227</v>
      </c>
      <c r="T34" s="69"/>
      <c r="U34" s="12">
        <f t="shared" si="18"/>
        <v>2227</v>
      </c>
      <c r="V34" s="75">
        <v>2400</v>
      </c>
      <c r="W34" s="68">
        <v>0</v>
      </c>
      <c r="X34" s="68">
        <v>2500</v>
      </c>
      <c r="Y34" s="69">
        <f t="shared" si="19"/>
        <v>4900</v>
      </c>
      <c r="Z34" s="69">
        <v>0</v>
      </c>
      <c r="AA34" s="12">
        <f t="shared" si="20"/>
        <v>4900</v>
      </c>
      <c r="AB34" s="130">
        <f t="shared" si="12"/>
        <v>1.0326659641728135</v>
      </c>
      <c r="AC34" s="3"/>
      <c r="AD34" s="3"/>
    </row>
    <row r="35" spans="1:30" x14ac:dyDescent="0.25">
      <c r="A35" s="3"/>
      <c r="B35" s="13" t="s">
        <v>32</v>
      </c>
      <c r="C35" s="37" t="s">
        <v>21</v>
      </c>
      <c r="D35" s="70">
        <v>0</v>
      </c>
      <c r="E35" s="68">
        <v>0</v>
      </c>
      <c r="F35" s="68">
        <v>223</v>
      </c>
      <c r="G35" s="69">
        <f t="shared" si="13"/>
        <v>223</v>
      </c>
      <c r="H35" s="69">
        <v>0</v>
      </c>
      <c r="I35" s="12">
        <f t="shared" si="14"/>
        <v>223</v>
      </c>
      <c r="J35" s="143">
        <v>0</v>
      </c>
      <c r="K35" s="144">
        <v>0</v>
      </c>
      <c r="L35" s="144">
        <v>300</v>
      </c>
      <c r="M35" s="69">
        <f>SUM(J35:L35)</f>
        <v>300</v>
      </c>
      <c r="N35" s="69"/>
      <c r="O35" s="12">
        <f t="shared" si="16"/>
        <v>300</v>
      </c>
      <c r="P35" s="143"/>
      <c r="Q35" s="144"/>
      <c r="R35" s="144">
        <v>51</v>
      </c>
      <c r="S35" s="69">
        <f t="shared" si="17"/>
        <v>51</v>
      </c>
      <c r="T35" s="69"/>
      <c r="U35" s="12">
        <f t="shared" si="18"/>
        <v>51</v>
      </c>
      <c r="V35" s="75">
        <v>0</v>
      </c>
      <c r="W35" s="68">
        <v>0</v>
      </c>
      <c r="X35" s="68">
        <v>200</v>
      </c>
      <c r="Y35" s="69">
        <f t="shared" si="19"/>
        <v>200</v>
      </c>
      <c r="Z35" s="69">
        <v>0</v>
      </c>
      <c r="AA35" s="12">
        <f t="shared" si="20"/>
        <v>200</v>
      </c>
      <c r="AB35" s="130">
        <f t="shared" si="12"/>
        <v>0.66666666666666663</v>
      </c>
      <c r="AC35" s="3"/>
      <c r="AD35" s="3"/>
    </row>
    <row r="36" spans="1:30" x14ac:dyDescent="0.25">
      <c r="A36" s="3"/>
      <c r="B36" s="13" t="s">
        <v>33</v>
      </c>
      <c r="C36" s="35" t="s">
        <v>23</v>
      </c>
      <c r="D36" s="70">
        <v>811</v>
      </c>
      <c r="E36" s="68">
        <v>0</v>
      </c>
      <c r="F36" s="68">
        <v>690</v>
      </c>
      <c r="G36" s="69">
        <f t="shared" si="13"/>
        <v>1501</v>
      </c>
      <c r="H36" s="69">
        <v>26.1</v>
      </c>
      <c r="I36" s="12">
        <f t="shared" si="14"/>
        <v>1527.1</v>
      </c>
      <c r="J36" s="75">
        <v>823</v>
      </c>
      <c r="K36" s="68">
        <v>0</v>
      </c>
      <c r="L36" s="68">
        <v>892</v>
      </c>
      <c r="M36" s="69">
        <f t="shared" si="15"/>
        <v>1715</v>
      </c>
      <c r="N36" s="69"/>
      <c r="O36" s="12">
        <f t="shared" si="16"/>
        <v>1715</v>
      </c>
      <c r="P36" s="75">
        <v>189</v>
      </c>
      <c r="Q36" s="68"/>
      <c r="R36" s="68">
        <v>574</v>
      </c>
      <c r="S36" s="69">
        <f t="shared" si="17"/>
        <v>763</v>
      </c>
      <c r="T36" s="69"/>
      <c r="U36" s="12">
        <f t="shared" si="18"/>
        <v>763</v>
      </c>
      <c r="V36" s="75">
        <v>811</v>
      </c>
      <c r="W36" s="68">
        <v>0</v>
      </c>
      <c r="X36" s="68">
        <v>913</v>
      </c>
      <c r="Y36" s="69">
        <f t="shared" si="19"/>
        <v>1724</v>
      </c>
      <c r="Z36" s="69">
        <v>20</v>
      </c>
      <c r="AA36" s="12">
        <f t="shared" si="20"/>
        <v>1744</v>
      </c>
      <c r="AB36" s="130">
        <f t="shared" si="12"/>
        <v>1.0169096209912536</v>
      </c>
      <c r="AC36" s="3"/>
      <c r="AD36" s="3"/>
    </row>
    <row r="37" spans="1:30" x14ac:dyDescent="0.25">
      <c r="A37" s="3"/>
      <c r="B37" s="142" t="s">
        <v>34</v>
      </c>
      <c r="C37" s="35" t="s">
        <v>25</v>
      </c>
      <c r="D37" s="68">
        <v>0</v>
      </c>
      <c r="E37" s="68">
        <v>0</v>
      </c>
      <c r="F37" s="68">
        <v>13</v>
      </c>
      <c r="G37" s="69">
        <f t="shared" si="13"/>
        <v>13</v>
      </c>
      <c r="H37" s="69">
        <v>0</v>
      </c>
      <c r="I37" s="12">
        <f t="shared" si="14"/>
        <v>13</v>
      </c>
      <c r="J37" s="74">
        <v>0</v>
      </c>
      <c r="K37" s="68">
        <v>0</v>
      </c>
      <c r="L37" s="68">
        <v>0</v>
      </c>
      <c r="M37" s="69">
        <f t="shared" si="15"/>
        <v>0</v>
      </c>
      <c r="N37" s="69"/>
      <c r="O37" s="12">
        <f t="shared" si="16"/>
        <v>0</v>
      </c>
      <c r="P37" s="74">
        <v>9</v>
      </c>
      <c r="Q37" s="68"/>
      <c r="R37" s="68"/>
      <c r="S37" s="69">
        <f t="shared" si="17"/>
        <v>9</v>
      </c>
      <c r="T37" s="69"/>
      <c r="U37" s="12">
        <f t="shared" si="18"/>
        <v>9</v>
      </c>
      <c r="V37" s="74">
        <v>0</v>
      </c>
      <c r="W37" s="68">
        <v>0</v>
      </c>
      <c r="X37" s="68">
        <v>15</v>
      </c>
      <c r="Y37" s="69">
        <f t="shared" si="19"/>
        <v>15</v>
      </c>
      <c r="Z37" s="69">
        <v>0</v>
      </c>
      <c r="AA37" s="12">
        <f t="shared" si="20"/>
        <v>15</v>
      </c>
      <c r="AB37" s="130" t="e">
        <f t="shared" si="12"/>
        <v>#DIV/0!</v>
      </c>
      <c r="AC37" s="3"/>
      <c r="AD37" s="3"/>
    </row>
    <row r="38" spans="1:30" x14ac:dyDescent="0.25">
      <c r="A38" s="3"/>
      <c r="B38" s="13" t="s">
        <v>35</v>
      </c>
      <c r="C38" s="35" t="s">
        <v>27</v>
      </c>
      <c r="D38" s="68">
        <v>920</v>
      </c>
      <c r="E38" s="68">
        <v>0</v>
      </c>
      <c r="F38" s="68">
        <v>0</v>
      </c>
      <c r="G38" s="69">
        <f t="shared" si="13"/>
        <v>920</v>
      </c>
      <c r="H38" s="69">
        <v>0</v>
      </c>
      <c r="I38" s="12">
        <f t="shared" si="14"/>
        <v>920</v>
      </c>
      <c r="J38" s="74">
        <v>960</v>
      </c>
      <c r="K38" s="68">
        <v>0</v>
      </c>
      <c r="L38" s="68">
        <v>0</v>
      </c>
      <c r="M38" s="69">
        <f t="shared" si="15"/>
        <v>960</v>
      </c>
      <c r="N38" s="69"/>
      <c r="O38" s="12">
        <f t="shared" si="16"/>
        <v>960</v>
      </c>
      <c r="P38" s="74">
        <v>511</v>
      </c>
      <c r="Q38" s="68"/>
      <c r="R38" s="68"/>
      <c r="S38" s="69">
        <f t="shared" si="17"/>
        <v>511</v>
      </c>
      <c r="T38" s="69"/>
      <c r="U38" s="12">
        <f t="shared" si="18"/>
        <v>511</v>
      </c>
      <c r="V38" s="74">
        <v>1168</v>
      </c>
      <c r="W38" s="68">
        <v>0</v>
      </c>
      <c r="X38" s="68">
        <v>0</v>
      </c>
      <c r="Y38" s="69">
        <f t="shared" si="19"/>
        <v>1168</v>
      </c>
      <c r="Z38" s="69">
        <v>0</v>
      </c>
      <c r="AA38" s="12">
        <f t="shared" si="20"/>
        <v>1168</v>
      </c>
      <c r="AB38" s="130">
        <f t="shared" si="12"/>
        <v>1.2166666666666666</v>
      </c>
      <c r="AC38" s="3"/>
      <c r="AD38" s="3"/>
    </row>
    <row r="39" spans="1:30" x14ac:dyDescent="0.25">
      <c r="A39" s="3"/>
      <c r="B39" s="13" t="s">
        <v>110</v>
      </c>
      <c r="C39" s="91" t="s">
        <v>111</v>
      </c>
      <c r="D39" s="71">
        <v>0</v>
      </c>
      <c r="E39" s="71">
        <v>0</v>
      </c>
      <c r="F39" s="71">
        <v>-492</v>
      </c>
      <c r="G39" s="69">
        <f t="shared" si="13"/>
        <v>-492</v>
      </c>
      <c r="H39" s="72">
        <v>0</v>
      </c>
      <c r="I39" s="12">
        <f t="shared" si="14"/>
        <v>-492</v>
      </c>
      <c r="J39" s="76">
        <v>0</v>
      </c>
      <c r="K39" s="71">
        <v>0</v>
      </c>
      <c r="L39" s="71">
        <v>0</v>
      </c>
      <c r="M39" s="69">
        <f t="shared" si="15"/>
        <v>0</v>
      </c>
      <c r="N39" s="72"/>
      <c r="O39" s="12">
        <f t="shared" si="16"/>
        <v>0</v>
      </c>
      <c r="P39" s="76"/>
      <c r="Q39" s="71"/>
      <c r="R39" s="71"/>
      <c r="S39" s="69">
        <f t="shared" si="17"/>
        <v>0</v>
      </c>
      <c r="T39" s="72"/>
      <c r="U39" s="12">
        <f t="shared" si="18"/>
        <v>0</v>
      </c>
      <c r="V39" s="76">
        <v>0</v>
      </c>
      <c r="W39" s="71">
        <v>0</v>
      </c>
      <c r="X39" s="71">
        <v>-2000</v>
      </c>
      <c r="Y39" s="69">
        <f t="shared" si="19"/>
        <v>-2000</v>
      </c>
      <c r="Z39" s="72">
        <v>0</v>
      </c>
      <c r="AA39" s="12">
        <f t="shared" si="20"/>
        <v>-2000</v>
      </c>
      <c r="AB39" s="133"/>
      <c r="AC39" s="3"/>
      <c r="AD39" s="3"/>
    </row>
    <row r="40" spans="1:30" ht="15.75" thickBot="1" x14ac:dyDescent="0.3">
      <c r="A40" s="3"/>
      <c r="B40" s="13" t="s">
        <v>48</v>
      </c>
      <c r="C40" s="91" t="s">
        <v>29</v>
      </c>
      <c r="D40" s="71">
        <v>214.4</v>
      </c>
      <c r="E40" s="71">
        <v>0</v>
      </c>
      <c r="F40" s="71">
        <v>1542</v>
      </c>
      <c r="G40" s="69">
        <f t="shared" si="13"/>
        <v>1756.4</v>
      </c>
      <c r="H40" s="72">
        <v>0.1</v>
      </c>
      <c r="I40" s="20">
        <f t="shared" si="14"/>
        <v>1756.5</v>
      </c>
      <c r="J40" s="76">
        <v>245</v>
      </c>
      <c r="K40" s="71">
        <v>0</v>
      </c>
      <c r="L40" s="71">
        <v>0</v>
      </c>
      <c r="M40" s="72">
        <f t="shared" si="15"/>
        <v>245</v>
      </c>
      <c r="N40" s="72"/>
      <c r="O40" s="20">
        <f t="shared" si="16"/>
        <v>245</v>
      </c>
      <c r="P40" s="76">
        <v>183</v>
      </c>
      <c r="Q40" s="71"/>
      <c r="R40" s="71">
        <v>767</v>
      </c>
      <c r="S40" s="72">
        <f t="shared" si="17"/>
        <v>950</v>
      </c>
      <c r="T40" s="72"/>
      <c r="U40" s="20">
        <f t="shared" si="18"/>
        <v>950</v>
      </c>
      <c r="V40" s="76">
        <v>311</v>
      </c>
      <c r="W40" s="71">
        <v>0</v>
      </c>
      <c r="X40" s="71">
        <v>1012</v>
      </c>
      <c r="Y40" s="72">
        <f t="shared" si="19"/>
        <v>1323</v>
      </c>
      <c r="Z40" s="72">
        <v>0</v>
      </c>
      <c r="AA40" s="20">
        <f t="shared" si="20"/>
        <v>1323</v>
      </c>
      <c r="AB40" s="133">
        <f t="shared" si="12"/>
        <v>5.4</v>
      </c>
      <c r="AC40" s="3"/>
      <c r="AD40" s="3"/>
    </row>
    <row r="41" spans="1:30" ht="15.75" thickBot="1" x14ac:dyDescent="0.3">
      <c r="A41" s="3"/>
      <c r="B41" s="21" t="s">
        <v>112</v>
      </c>
      <c r="C41" s="92" t="s">
        <v>31</v>
      </c>
      <c r="D41" s="38">
        <f>SUM(D36:D40)+SUM(D28:D33)</f>
        <v>4894.3999999999996</v>
      </c>
      <c r="E41" s="38">
        <f>SUM(E36:E40)+SUM(E28:E33)</f>
        <v>2796.8</v>
      </c>
      <c r="F41" s="38">
        <f>SUM(F36:F40)+SUM(F28:F33)</f>
        <v>11422.2</v>
      </c>
      <c r="G41" s="129">
        <f>SUM(D41:F41)</f>
        <v>19113.400000000001</v>
      </c>
      <c r="H41" s="39">
        <f>SUM(H28:H33)+SUM(H36:H40)</f>
        <v>144.69999999999999</v>
      </c>
      <c r="I41" s="40">
        <f>SUM(I36:I40)+SUM(I28:I33)</f>
        <v>19258.099999999999</v>
      </c>
      <c r="J41" s="38">
        <f>SUM(J36:J40)+SUM(J28:J33)</f>
        <v>7100</v>
      </c>
      <c r="K41" s="38">
        <f>SUM(K36:K40)+SUM(K28:K33)</f>
        <v>4500</v>
      </c>
      <c r="L41" s="38">
        <f>SUM(L36:L40)+SUM(L28:L33)</f>
        <v>8730</v>
      </c>
      <c r="M41" s="129">
        <f>SUM(J41:L41)</f>
        <v>20330</v>
      </c>
      <c r="N41" s="39">
        <f>SUM(N28:N33)+SUM(N36:N40)</f>
        <v>0</v>
      </c>
      <c r="O41" s="40">
        <f>SUM(O36:O40)+SUM(O28:O33)</f>
        <v>20330</v>
      </c>
      <c r="P41" s="38">
        <f>SUM(P36:P40)+SUM(P28:P33)</f>
        <v>3550</v>
      </c>
      <c r="Q41" s="38">
        <f>SUM(Q36:Q40)+SUM(Q28:Q33)</f>
        <v>0</v>
      </c>
      <c r="R41" s="38">
        <f>SUM(R36:R40)+SUM(R28:R33)</f>
        <v>8008</v>
      </c>
      <c r="S41" s="129">
        <f>SUM(P41:R41)</f>
        <v>11558</v>
      </c>
      <c r="T41" s="39">
        <f>SUM(T28:T33)+SUM(T36:T40)</f>
        <v>0</v>
      </c>
      <c r="U41" s="40">
        <f>SUM(U36:U40)+SUM(U28:U33)</f>
        <v>11558</v>
      </c>
      <c r="V41" s="38">
        <f>SUM(V36:V40)+SUM(V28:V33)</f>
        <v>12000</v>
      </c>
      <c r="W41" s="38">
        <f>SUM(W36:W40)+SUM(W28:W33)</f>
        <v>0</v>
      </c>
      <c r="X41" s="38">
        <f>SUM(X36:X40)+SUM(X28:X33)</f>
        <v>9030</v>
      </c>
      <c r="Y41" s="129">
        <f>SUM(V41:X41)</f>
        <v>21030</v>
      </c>
      <c r="Z41" s="39">
        <f>SUM(Z28:Z33)+SUM(Z36:Z40)</f>
        <v>400</v>
      </c>
      <c r="AA41" s="40">
        <f>SUM(AA36:AA40)+SUM(AA28:AA33)</f>
        <v>24430</v>
      </c>
      <c r="AB41" s="135">
        <f t="shared" si="12"/>
        <v>1.2016724053123462</v>
      </c>
      <c r="AC41" s="3"/>
      <c r="AD41" s="3"/>
    </row>
    <row r="42" spans="1:30" ht="19.5" thickBot="1" x14ac:dyDescent="0.35">
      <c r="A42" s="3"/>
      <c r="B42" s="96" t="s">
        <v>49</v>
      </c>
      <c r="C42" s="97" t="s">
        <v>51</v>
      </c>
      <c r="D42" s="98">
        <f t="shared" ref="D42:O42" si="21">D24-D41</f>
        <v>0</v>
      </c>
      <c r="E42" s="98">
        <f t="shared" si="21"/>
        <v>0</v>
      </c>
      <c r="F42" s="98">
        <f t="shared" si="21"/>
        <v>50.799999999999272</v>
      </c>
      <c r="G42" s="107">
        <f t="shared" si="21"/>
        <v>50.799999999999272</v>
      </c>
      <c r="H42" s="107">
        <f t="shared" si="21"/>
        <v>189.3</v>
      </c>
      <c r="I42" s="108">
        <f t="shared" si="21"/>
        <v>240.10000000000218</v>
      </c>
      <c r="J42" s="98">
        <f t="shared" si="21"/>
        <v>0</v>
      </c>
      <c r="K42" s="98">
        <f t="shared" si="21"/>
        <v>0</v>
      </c>
      <c r="L42" s="98">
        <f t="shared" si="21"/>
        <v>0</v>
      </c>
      <c r="M42" s="107">
        <f t="shared" si="21"/>
        <v>0</v>
      </c>
      <c r="N42" s="107">
        <f t="shared" si="21"/>
        <v>0</v>
      </c>
      <c r="O42" s="108">
        <f t="shared" si="21"/>
        <v>0</v>
      </c>
      <c r="P42" s="98">
        <f t="shared" ref="P42:T42" si="22">P24-P41</f>
        <v>0</v>
      </c>
      <c r="Q42" s="98">
        <f t="shared" si="22"/>
        <v>4520</v>
      </c>
      <c r="R42" s="98">
        <f t="shared" si="22"/>
        <v>-2156</v>
      </c>
      <c r="S42" s="107">
        <f t="shared" si="22"/>
        <v>2364</v>
      </c>
      <c r="T42" s="107">
        <f t="shared" si="22"/>
        <v>886</v>
      </c>
      <c r="U42" s="108">
        <f>U24-U41</f>
        <v>3250</v>
      </c>
      <c r="V42" s="98">
        <f t="shared" ref="V42:Z42" si="23">V24-V41</f>
        <v>0</v>
      </c>
      <c r="W42" s="98">
        <f t="shared" si="23"/>
        <v>0</v>
      </c>
      <c r="X42" s="98">
        <f t="shared" si="23"/>
        <v>0</v>
      </c>
      <c r="Y42" s="107">
        <f t="shared" si="23"/>
        <v>0</v>
      </c>
      <c r="Z42" s="107">
        <f t="shared" si="23"/>
        <v>0</v>
      </c>
      <c r="AA42" s="108">
        <f>AA24-AA41</f>
        <v>-3000</v>
      </c>
      <c r="AB42" s="136" t="e">
        <f t="shared" si="12"/>
        <v>#DIV/0!</v>
      </c>
      <c r="AC42" s="3"/>
      <c r="AD42" s="3"/>
    </row>
    <row r="43" spans="1:30" ht="15.75" thickBot="1" x14ac:dyDescent="0.3">
      <c r="A43" s="3"/>
      <c r="B43" s="99" t="s">
        <v>50</v>
      </c>
      <c r="C43" s="100" t="s">
        <v>65</v>
      </c>
      <c r="D43" s="101"/>
      <c r="E43" s="102"/>
      <c r="F43" s="102"/>
      <c r="G43" s="103"/>
      <c r="H43" s="104"/>
      <c r="I43" s="105">
        <f>I42-D16</f>
        <v>-4654.2999999999975</v>
      </c>
      <c r="J43" s="101"/>
      <c r="K43" s="102"/>
      <c r="L43" s="102"/>
      <c r="M43" s="103"/>
      <c r="N43" s="106"/>
      <c r="O43" s="105">
        <f>O42-J16</f>
        <v>-7100</v>
      </c>
      <c r="P43" s="101"/>
      <c r="Q43" s="102"/>
      <c r="R43" s="102"/>
      <c r="S43" s="103"/>
      <c r="T43" s="106"/>
      <c r="U43" s="105">
        <f>U42-P16</f>
        <v>-300</v>
      </c>
      <c r="V43" s="101"/>
      <c r="W43" s="102"/>
      <c r="X43" s="102"/>
      <c r="Y43" s="103"/>
      <c r="Z43" s="106"/>
      <c r="AA43" s="105">
        <f>AA42-V16</f>
        <v>-15000</v>
      </c>
      <c r="AB43" s="130">
        <f t="shared" si="12"/>
        <v>2.112676056338028</v>
      </c>
      <c r="AC43" s="3"/>
      <c r="AD43" s="3"/>
    </row>
    <row r="44" spans="1:30" ht="8.25" customHeight="1" thickBot="1" x14ac:dyDescent="0.3">
      <c r="A44" s="3"/>
      <c r="B44" s="80"/>
      <c r="C44" s="44"/>
      <c r="D44" s="81"/>
      <c r="E44" s="45"/>
      <c r="F44" s="45"/>
      <c r="G44" s="3"/>
      <c r="H44" s="45"/>
      <c r="I44" s="45"/>
      <c r="J44" s="81"/>
      <c r="K44" s="45"/>
      <c r="L44" s="45"/>
      <c r="M44" s="3"/>
      <c r="N44" s="45"/>
      <c r="O44" s="45"/>
      <c r="P44" s="45"/>
      <c r="Q44" s="45"/>
      <c r="R44" s="45"/>
      <c r="S44" s="45"/>
      <c r="T44" s="45"/>
      <c r="U44" s="45"/>
      <c r="V44" s="3"/>
      <c r="W44" s="3"/>
      <c r="X44" s="3"/>
      <c r="Y44" s="3"/>
      <c r="Z44" s="3"/>
      <c r="AA44" s="3"/>
      <c r="AB44" s="3"/>
      <c r="AC44" s="3"/>
      <c r="AD44" s="3"/>
    </row>
    <row r="45" spans="1:30" ht="15.75" customHeight="1" thickBot="1" x14ac:dyDescent="0.3">
      <c r="A45" s="3"/>
      <c r="B45" s="80"/>
      <c r="C45" s="184" t="s">
        <v>83</v>
      </c>
      <c r="D45" s="95" t="s">
        <v>41</v>
      </c>
      <c r="E45" s="41" t="s">
        <v>84</v>
      </c>
      <c r="F45" s="42" t="s">
        <v>36</v>
      </c>
      <c r="G45" s="45"/>
      <c r="H45" s="45"/>
      <c r="I45" s="46"/>
      <c r="J45" s="95" t="s">
        <v>41</v>
      </c>
      <c r="K45" s="41" t="s">
        <v>84</v>
      </c>
      <c r="L45" s="42" t="s">
        <v>36</v>
      </c>
      <c r="M45" s="45"/>
      <c r="N45" s="45"/>
      <c r="O45" s="45"/>
      <c r="P45" s="95" t="s">
        <v>41</v>
      </c>
      <c r="Q45" s="41" t="s">
        <v>84</v>
      </c>
      <c r="R45" s="42" t="s">
        <v>36</v>
      </c>
      <c r="S45" s="3"/>
      <c r="T45" s="3"/>
      <c r="U45" s="3"/>
      <c r="V45" s="95" t="s">
        <v>41</v>
      </c>
      <c r="W45" s="41" t="s">
        <v>84</v>
      </c>
      <c r="X45" s="42" t="s">
        <v>36</v>
      </c>
      <c r="Y45" s="3"/>
      <c r="Z45" s="3"/>
      <c r="AA45" s="3"/>
      <c r="AB45" s="3"/>
      <c r="AC45" s="3"/>
      <c r="AD45" s="3"/>
    </row>
    <row r="46" spans="1:30" ht="15.75" thickBot="1" x14ac:dyDescent="0.3">
      <c r="A46" s="3"/>
      <c r="B46" s="80"/>
      <c r="C46" s="185"/>
      <c r="D46" s="83"/>
      <c r="E46" s="93"/>
      <c r="F46" s="94">
        <v>0</v>
      </c>
      <c r="G46" s="45"/>
      <c r="H46" s="45"/>
      <c r="I46" s="46"/>
      <c r="J46" s="83"/>
      <c r="K46" s="93"/>
      <c r="L46" s="94">
        <v>0</v>
      </c>
      <c r="M46" s="82"/>
      <c r="N46" s="82"/>
      <c r="O46" s="82"/>
      <c r="P46" s="83"/>
      <c r="Q46" s="93"/>
      <c r="R46" s="94">
        <v>0</v>
      </c>
      <c r="S46" s="3"/>
      <c r="T46" s="3"/>
      <c r="U46" s="3"/>
      <c r="V46" s="83"/>
      <c r="W46" s="93"/>
      <c r="X46" s="94">
        <v>0</v>
      </c>
      <c r="Y46" s="3"/>
      <c r="Z46" s="3"/>
      <c r="AA46" s="3"/>
      <c r="AB46" s="3"/>
      <c r="AC46" s="3"/>
      <c r="AD46" s="3"/>
    </row>
    <row r="47" spans="1:30" ht="8.25" customHeight="1" thickBot="1" x14ac:dyDescent="0.3">
      <c r="A47" s="3"/>
      <c r="B47" s="80"/>
      <c r="C47" s="44"/>
      <c r="D47" s="82"/>
      <c r="E47" s="45"/>
      <c r="F47" s="45"/>
      <c r="G47" s="45"/>
      <c r="H47" s="45"/>
      <c r="I47" s="46"/>
      <c r="J47" s="45"/>
      <c r="K47" s="45"/>
      <c r="L47" s="45"/>
      <c r="M47" s="45"/>
      <c r="N47" s="45"/>
      <c r="O47" s="46"/>
      <c r="P47" s="46"/>
      <c r="Q47" s="46"/>
      <c r="R47" s="46"/>
      <c r="S47" s="46"/>
      <c r="T47" s="46"/>
      <c r="U47" s="46"/>
      <c r="V47" s="3"/>
      <c r="W47" s="3"/>
      <c r="X47" s="3"/>
      <c r="Y47" s="3"/>
      <c r="Z47" s="3"/>
      <c r="AA47" s="3"/>
      <c r="AB47" s="3"/>
      <c r="AC47" s="3"/>
      <c r="AD47" s="3"/>
    </row>
    <row r="48" spans="1:30" ht="37.5" customHeight="1" thickBot="1" x14ac:dyDescent="0.3">
      <c r="A48" s="3"/>
      <c r="B48" s="80"/>
      <c r="C48" s="184" t="s">
        <v>86</v>
      </c>
      <c r="D48" s="84" t="s">
        <v>87</v>
      </c>
      <c r="E48" s="85" t="s">
        <v>85</v>
      </c>
      <c r="F48" s="45"/>
      <c r="G48" s="45"/>
      <c r="H48" s="45"/>
      <c r="I48" s="46"/>
      <c r="J48" s="84" t="s">
        <v>87</v>
      </c>
      <c r="K48" s="85" t="s">
        <v>85</v>
      </c>
      <c r="L48" s="131"/>
      <c r="M48" s="131"/>
      <c r="N48" s="3"/>
      <c r="O48" s="3"/>
      <c r="P48" s="84" t="s">
        <v>87</v>
      </c>
      <c r="Q48" s="85" t="s">
        <v>85</v>
      </c>
      <c r="R48" s="3"/>
      <c r="S48" s="3"/>
      <c r="T48" s="3"/>
      <c r="U48" s="3"/>
      <c r="V48" s="84" t="s">
        <v>87</v>
      </c>
      <c r="W48" s="85" t="s">
        <v>85</v>
      </c>
      <c r="X48" s="3"/>
      <c r="Y48" s="3"/>
      <c r="Z48" s="3"/>
      <c r="AA48" s="3"/>
      <c r="AB48" s="3"/>
      <c r="AC48" s="3"/>
      <c r="AD48" s="3"/>
    </row>
    <row r="49" spans="1:30" ht="15.75" thickBot="1" x14ac:dyDescent="0.3">
      <c r="A49" s="3"/>
      <c r="B49" s="43"/>
      <c r="C49" s="186"/>
      <c r="D49" s="83">
        <v>0</v>
      </c>
      <c r="E49" s="86">
        <v>0</v>
      </c>
      <c r="F49" s="45"/>
      <c r="G49" s="45"/>
      <c r="H49" s="45"/>
      <c r="I49" s="46"/>
      <c r="J49" s="83">
        <v>0</v>
      </c>
      <c r="K49" s="86">
        <v>0</v>
      </c>
      <c r="L49" s="132"/>
      <c r="M49" s="132"/>
      <c r="N49" s="3"/>
      <c r="O49" s="3"/>
      <c r="P49" s="83">
        <v>0</v>
      </c>
      <c r="Q49" s="86">
        <v>0</v>
      </c>
      <c r="R49" s="3"/>
      <c r="S49" s="3"/>
      <c r="T49" s="3"/>
      <c r="U49" s="3"/>
      <c r="V49" s="83">
        <v>0</v>
      </c>
      <c r="W49" s="86">
        <v>0</v>
      </c>
      <c r="X49" s="3"/>
      <c r="Y49" s="3"/>
      <c r="Z49" s="3"/>
      <c r="AA49" s="3"/>
      <c r="AB49" s="3"/>
      <c r="AC49" s="3"/>
      <c r="AD49" s="3"/>
    </row>
    <row r="50" spans="1:30" x14ac:dyDescent="0.25">
      <c r="A50" s="3"/>
      <c r="B50" s="43"/>
      <c r="C50" s="44"/>
      <c r="D50" s="45"/>
      <c r="E50" s="45"/>
      <c r="F50" s="45"/>
      <c r="G50" s="45"/>
      <c r="H50" s="45"/>
      <c r="I50" s="46"/>
      <c r="J50" s="45"/>
      <c r="K50" s="45"/>
      <c r="L50" s="45"/>
      <c r="M50" s="45"/>
      <c r="N50" s="45"/>
      <c r="O50" s="46"/>
      <c r="P50" s="46"/>
      <c r="Q50" s="46"/>
      <c r="R50" s="46"/>
      <c r="S50" s="46"/>
      <c r="T50" s="46"/>
      <c r="U50" s="46"/>
      <c r="V50" s="3"/>
      <c r="W50" s="3"/>
      <c r="X50" s="3"/>
      <c r="Y50" s="3"/>
      <c r="Z50" s="3"/>
      <c r="AA50" s="3"/>
      <c r="AB50" s="3"/>
      <c r="AC50" s="3"/>
      <c r="AD50" s="3"/>
    </row>
    <row r="51" spans="1:30" x14ac:dyDescent="0.25">
      <c r="A51" s="3"/>
      <c r="B51" s="43"/>
      <c r="C51" s="87" t="s">
        <v>82</v>
      </c>
      <c r="D51" s="88" t="s">
        <v>73</v>
      </c>
      <c r="E51" s="88" t="s">
        <v>74</v>
      </c>
      <c r="F51" s="88" t="s">
        <v>91</v>
      </c>
      <c r="G51" s="88" t="s">
        <v>93</v>
      </c>
      <c r="H51" s="45"/>
      <c r="I51" s="3"/>
      <c r="J51" s="88" t="s">
        <v>73</v>
      </c>
      <c r="K51" s="88" t="s">
        <v>74</v>
      </c>
      <c r="L51" s="88" t="s">
        <v>91</v>
      </c>
      <c r="M51" s="88" t="s">
        <v>94</v>
      </c>
      <c r="N51" s="3"/>
      <c r="O51" s="3"/>
      <c r="P51" s="88" t="s">
        <v>73</v>
      </c>
      <c r="Q51" s="88" t="s">
        <v>74</v>
      </c>
      <c r="R51" s="88" t="s">
        <v>91</v>
      </c>
      <c r="S51" s="88" t="s">
        <v>94</v>
      </c>
      <c r="T51" s="3"/>
      <c r="U51" s="3"/>
      <c r="V51" s="88" t="s">
        <v>95</v>
      </c>
      <c r="W51" s="88" t="s">
        <v>74</v>
      </c>
      <c r="X51" s="88" t="s">
        <v>91</v>
      </c>
      <c r="Y51" s="88" t="s">
        <v>94</v>
      </c>
      <c r="Z51" s="3"/>
      <c r="AA51" s="3"/>
      <c r="AB51" s="3"/>
      <c r="AC51" s="3"/>
      <c r="AD51" s="3"/>
    </row>
    <row r="52" spans="1:30" x14ac:dyDescent="0.25">
      <c r="A52" s="3"/>
      <c r="B52" s="43"/>
      <c r="C52" s="47" t="s">
        <v>70</v>
      </c>
      <c r="D52" s="77"/>
      <c r="E52" s="77"/>
      <c r="F52" s="77"/>
      <c r="G52" s="48">
        <f>D52+E52-F52</f>
        <v>0</v>
      </c>
      <c r="H52" s="45"/>
      <c r="I52" s="3"/>
      <c r="J52" s="77"/>
      <c r="K52" s="77"/>
      <c r="L52" s="77"/>
      <c r="M52" s="48">
        <f>J52+K52-L52</f>
        <v>0</v>
      </c>
      <c r="N52" s="3"/>
      <c r="O52" s="3"/>
      <c r="P52" s="77"/>
      <c r="Q52" s="77"/>
      <c r="R52" s="77"/>
      <c r="S52" s="48">
        <f>P52+Q52-R52</f>
        <v>0</v>
      </c>
      <c r="T52" s="3"/>
      <c r="U52" s="3"/>
      <c r="V52" s="77"/>
      <c r="W52" s="77"/>
      <c r="X52" s="77"/>
      <c r="Y52" s="48">
        <f>V52+W52-X52</f>
        <v>0</v>
      </c>
      <c r="Z52" s="3"/>
      <c r="AA52" s="3"/>
      <c r="AB52" s="3"/>
      <c r="AC52" s="3"/>
      <c r="AD52" s="3"/>
    </row>
    <row r="53" spans="1:30" x14ac:dyDescent="0.25">
      <c r="A53" s="3"/>
      <c r="B53" s="43"/>
      <c r="C53" s="47" t="s">
        <v>71</v>
      </c>
      <c r="D53" s="77">
        <v>4371.3999999999996</v>
      </c>
      <c r="E53" s="77">
        <v>111.6</v>
      </c>
      <c r="F53" s="77">
        <v>0</v>
      </c>
      <c r="G53" s="48">
        <f t="shared" ref="G53:G56" si="24">D53+E53-F53</f>
        <v>4483</v>
      </c>
      <c r="H53" s="45"/>
      <c r="I53" s="3"/>
      <c r="J53" s="77">
        <v>4483</v>
      </c>
      <c r="K53" s="77">
        <v>240.5</v>
      </c>
      <c r="L53" s="77">
        <v>0</v>
      </c>
      <c r="M53" s="48">
        <f t="shared" ref="M53:M56" si="25">J53+K53-L53</f>
        <v>4723.5</v>
      </c>
      <c r="N53" s="3"/>
      <c r="O53" s="3"/>
      <c r="P53" s="77">
        <v>4483</v>
      </c>
      <c r="Q53" s="77">
        <v>240.5</v>
      </c>
      <c r="R53" s="77">
        <v>0</v>
      </c>
      <c r="S53" s="48">
        <f t="shared" ref="S53:S56" si="26">P53+Q53-R53</f>
        <v>4723.5</v>
      </c>
      <c r="T53" s="3"/>
      <c r="U53" s="3"/>
      <c r="V53" s="77">
        <v>4723.5</v>
      </c>
      <c r="W53" s="77">
        <v>0</v>
      </c>
      <c r="X53" s="77">
        <v>0</v>
      </c>
      <c r="Y53" s="48">
        <f t="shared" ref="Y53:Y56" si="27">V53+W53-X53</f>
        <v>4723.5</v>
      </c>
      <c r="Z53" s="3"/>
      <c r="AA53" s="3"/>
      <c r="AB53" s="3"/>
      <c r="AC53" s="3"/>
      <c r="AD53" s="3"/>
    </row>
    <row r="54" spans="1:30" x14ac:dyDescent="0.25">
      <c r="A54" s="3"/>
      <c r="B54" s="43"/>
      <c r="C54" s="47" t="s">
        <v>72</v>
      </c>
      <c r="D54" s="77">
        <v>3660.4</v>
      </c>
      <c r="E54" s="77">
        <v>743.5</v>
      </c>
      <c r="F54" s="77">
        <v>727.5</v>
      </c>
      <c r="G54" s="48">
        <f t="shared" si="24"/>
        <v>3676.3999999999996</v>
      </c>
      <c r="H54" s="45"/>
      <c r="I54" s="3"/>
      <c r="J54" s="77">
        <v>3676.4</v>
      </c>
      <c r="K54" s="77">
        <v>511</v>
      </c>
      <c r="L54" s="77">
        <v>958.7</v>
      </c>
      <c r="M54" s="48">
        <f t="shared" si="25"/>
        <v>3228.7</v>
      </c>
      <c r="N54" s="3"/>
      <c r="O54" s="3"/>
      <c r="P54" s="77">
        <v>3676.4</v>
      </c>
      <c r="Q54" s="77">
        <v>1040</v>
      </c>
      <c r="R54" s="77">
        <v>958.7</v>
      </c>
      <c r="S54" s="48">
        <f t="shared" si="26"/>
        <v>3757.7</v>
      </c>
      <c r="T54" s="3"/>
      <c r="U54" s="3"/>
      <c r="V54" s="77">
        <v>3757.7</v>
      </c>
      <c r="W54" s="77">
        <v>1168</v>
      </c>
      <c r="X54" s="77">
        <v>1500</v>
      </c>
      <c r="Y54" s="48">
        <f t="shared" si="27"/>
        <v>3425.7</v>
      </c>
      <c r="Z54" s="3"/>
      <c r="AA54" s="3"/>
      <c r="AB54" s="3"/>
      <c r="AC54" s="3"/>
      <c r="AD54" s="3"/>
    </row>
    <row r="55" spans="1:30" x14ac:dyDescent="0.25">
      <c r="A55" s="3"/>
      <c r="B55" s="43"/>
      <c r="C55" s="47" t="s">
        <v>88</v>
      </c>
      <c r="D55" s="77">
        <v>1381.6</v>
      </c>
      <c r="E55" s="77">
        <v>27.9</v>
      </c>
      <c r="F55" s="77">
        <v>0</v>
      </c>
      <c r="G55" s="48">
        <f t="shared" si="24"/>
        <v>1409.5</v>
      </c>
      <c r="H55" s="45"/>
      <c r="I55" s="3"/>
      <c r="J55" s="77">
        <v>1409.5</v>
      </c>
      <c r="K55" s="77">
        <v>0</v>
      </c>
      <c r="L55" s="77">
        <v>0</v>
      </c>
      <c r="M55" s="48">
        <f t="shared" si="25"/>
        <v>1409.5</v>
      </c>
      <c r="N55" s="3"/>
      <c r="O55" s="3"/>
      <c r="P55" s="77">
        <v>1409.5</v>
      </c>
      <c r="Q55" s="77">
        <v>0</v>
      </c>
      <c r="R55" s="77">
        <v>0</v>
      </c>
      <c r="S55" s="48">
        <f t="shared" si="26"/>
        <v>1409.5</v>
      </c>
      <c r="T55" s="3"/>
      <c r="U55" s="3"/>
      <c r="V55" s="77">
        <v>1409.5</v>
      </c>
      <c r="W55" s="77">
        <v>0</v>
      </c>
      <c r="X55" s="77">
        <v>0</v>
      </c>
      <c r="Y55" s="48">
        <f t="shared" si="27"/>
        <v>1409.5</v>
      </c>
      <c r="Z55" s="3"/>
      <c r="AA55" s="3"/>
      <c r="AB55" s="3"/>
      <c r="AC55" s="3"/>
      <c r="AD55" s="3"/>
    </row>
    <row r="56" spans="1:30" x14ac:dyDescent="0.25">
      <c r="A56" s="3"/>
      <c r="B56" s="43"/>
      <c r="C56" s="119" t="s">
        <v>89</v>
      </c>
      <c r="D56" s="77">
        <v>177.9</v>
      </c>
      <c r="E56" s="77">
        <v>90</v>
      </c>
      <c r="F56" s="77">
        <v>141.69999999999999</v>
      </c>
      <c r="G56" s="48">
        <f t="shared" si="24"/>
        <v>126.19999999999999</v>
      </c>
      <c r="H56" s="45"/>
      <c r="I56" s="3"/>
      <c r="J56" s="77">
        <v>126.2</v>
      </c>
      <c r="K56" s="77">
        <v>44.9</v>
      </c>
      <c r="L56" s="77">
        <v>60.199999999999996</v>
      </c>
      <c r="M56" s="48">
        <f t="shared" si="25"/>
        <v>110.9</v>
      </c>
      <c r="N56" s="3"/>
      <c r="O56" s="3"/>
      <c r="P56" s="77">
        <v>126.2</v>
      </c>
      <c r="Q56" s="77">
        <v>90</v>
      </c>
      <c r="R56" s="77">
        <v>120</v>
      </c>
      <c r="S56" s="48">
        <f t="shared" si="26"/>
        <v>96.199999999999989</v>
      </c>
      <c r="T56" s="3"/>
      <c r="U56" s="3"/>
      <c r="V56" s="77">
        <v>96.2</v>
      </c>
      <c r="W56" s="77">
        <v>90</v>
      </c>
      <c r="X56" s="77">
        <v>90</v>
      </c>
      <c r="Y56" s="48">
        <f t="shared" si="27"/>
        <v>96.199999999999989</v>
      </c>
      <c r="Z56" s="3"/>
      <c r="AA56" s="3"/>
      <c r="AB56" s="3"/>
      <c r="AC56" s="3"/>
      <c r="AD56" s="3"/>
    </row>
    <row r="57" spans="1:30" ht="10.5" customHeight="1" x14ac:dyDescent="0.25">
      <c r="A57" s="3"/>
      <c r="B57" s="43"/>
      <c r="C57" s="44"/>
      <c r="D57" s="45"/>
      <c r="E57" s="45"/>
      <c r="F57" s="45"/>
      <c r="G57" s="45"/>
      <c r="H57" s="45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3"/>
      <c r="B58" s="43"/>
      <c r="C58" s="87" t="s">
        <v>75</v>
      </c>
      <c r="D58" s="88" t="s">
        <v>76</v>
      </c>
      <c r="E58" s="88" t="s">
        <v>96</v>
      </c>
      <c r="F58" s="45"/>
      <c r="G58" s="45"/>
      <c r="H58" s="45"/>
      <c r="I58" s="46"/>
      <c r="J58" s="88" t="s">
        <v>97</v>
      </c>
      <c r="K58" s="45"/>
      <c r="L58" s="45"/>
      <c r="M58" s="45"/>
      <c r="N58" s="45"/>
      <c r="O58" s="46"/>
      <c r="P58" s="88" t="s">
        <v>98</v>
      </c>
      <c r="Q58" s="46"/>
      <c r="R58" s="46"/>
      <c r="S58" s="46"/>
      <c r="T58" s="46"/>
      <c r="U58" s="46"/>
      <c r="V58" s="88" t="s">
        <v>97</v>
      </c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3"/>
      <c r="B59" s="43"/>
      <c r="C59" s="47"/>
      <c r="D59" s="78">
        <v>9</v>
      </c>
      <c r="E59" s="78">
        <v>9</v>
      </c>
      <c r="F59" s="45"/>
      <c r="G59" s="45"/>
      <c r="H59" s="45"/>
      <c r="I59" s="46"/>
      <c r="J59" s="78">
        <v>9</v>
      </c>
      <c r="K59" s="45"/>
      <c r="L59" s="45"/>
      <c r="M59" s="45"/>
      <c r="N59" s="45"/>
      <c r="O59" s="46"/>
      <c r="P59" s="78">
        <v>9</v>
      </c>
      <c r="Q59" s="46"/>
      <c r="R59" s="46"/>
      <c r="S59" s="46"/>
      <c r="T59" s="46"/>
      <c r="U59" s="46"/>
      <c r="V59" s="78">
        <v>9</v>
      </c>
      <c r="W59" s="3"/>
      <c r="X59" s="3"/>
      <c r="Y59" s="3"/>
      <c r="Z59" s="3"/>
      <c r="AA59" s="3"/>
      <c r="AB59" s="3"/>
      <c r="AC59" s="3"/>
      <c r="AD59" s="3"/>
    </row>
    <row r="60" spans="1:30" x14ac:dyDescent="0.25">
      <c r="A60" s="3"/>
      <c r="B60" s="43"/>
      <c r="C60" s="44"/>
      <c r="D60" s="45"/>
      <c r="E60" s="45"/>
      <c r="F60" s="45"/>
      <c r="G60" s="45"/>
      <c r="H60" s="45"/>
      <c r="I60" s="46"/>
      <c r="J60" s="45"/>
      <c r="K60" s="45"/>
      <c r="L60" s="45"/>
      <c r="M60" s="45"/>
      <c r="N60" s="45"/>
      <c r="O60" s="46"/>
      <c r="P60" s="46"/>
      <c r="Q60" s="46"/>
      <c r="R60" s="46"/>
      <c r="S60" s="46"/>
      <c r="T60" s="46"/>
      <c r="U60" s="46"/>
      <c r="V60" s="3"/>
      <c r="W60" s="3"/>
      <c r="X60" s="3"/>
      <c r="Y60" s="3"/>
      <c r="Z60" s="3"/>
      <c r="AA60" s="3"/>
      <c r="AB60" s="3"/>
      <c r="AC60" s="3"/>
      <c r="AD60" s="3"/>
    </row>
    <row r="61" spans="1:30" x14ac:dyDescent="0.25">
      <c r="A61" s="3"/>
      <c r="B61" s="90" t="s">
        <v>92</v>
      </c>
      <c r="C61" s="89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37"/>
      <c r="W61" s="137"/>
      <c r="X61" s="137"/>
      <c r="Y61" s="137"/>
      <c r="Z61" s="137"/>
      <c r="AA61" s="137"/>
      <c r="AB61" s="138"/>
      <c r="AC61" s="3"/>
      <c r="AD61" s="3"/>
    </row>
    <row r="62" spans="1:30" x14ac:dyDescent="0.25">
      <c r="A62" s="3"/>
      <c r="B62" s="145" t="s">
        <v>113</v>
      </c>
      <c r="C62" s="139"/>
      <c r="M62"/>
      <c r="AB62" s="110"/>
      <c r="AC62" s="3"/>
      <c r="AD62" s="3"/>
    </row>
    <row r="63" spans="1:30" x14ac:dyDescent="0.25">
      <c r="A63" s="3"/>
      <c r="B63" s="172" t="s">
        <v>119</v>
      </c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AB63" s="110"/>
      <c r="AC63" s="3"/>
      <c r="AD63" s="3"/>
    </row>
    <row r="64" spans="1:30" x14ac:dyDescent="0.25">
      <c r="A64" s="3"/>
      <c r="B64" s="172" t="s">
        <v>114</v>
      </c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AB64" s="110"/>
      <c r="AC64" s="3"/>
      <c r="AD64" s="3"/>
    </row>
    <row r="65" spans="1:30" x14ac:dyDescent="0.25">
      <c r="A65" s="3"/>
      <c r="B65" s="172" t="s">
        <v>115</v>
      </c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AB65" s="110"/>
      <c r="AC65" s="3"/>
      <c r="AD65" s="3"/>
    </row>
    <row r="66" spans="1:30" x14ac:dyDescent="0.25">
      <c r="A66" s="3"/>
      <c r="B66" s="141" t="s">
        <v>116</v>
      </c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AB66" s="110"/>
      <c r="AC66" s="3"/>
      <c r="AD66" s="3"/>
    </row>
    <row r="67" spans="1:30" x14ac:dyDescent="0.25">
      <c r="A67" s="3"/>
      <c r="B67" s="141" t="s">
        <v>117</v>
      </c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AB67" s="110"/>
      <c r="AC67" s="3"/>
      <c r="AD67" s="3"/>
    </row>
    <row r="68" spans="1:30" x14ac:dyDescent="0.25">
      <c r="A68" s="3"/>
      <c r="B68" s="141" t="s">
        <v>118</v>
      </c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AB68" s="110"/>
      <c r="AC68" s="3"/>
      <c r="AD68" s="3"/>
    </row>
    <row r="69" spans="1:30" x14ac:dyDescent="0.25">
      <c r="A69" s="3"/>
      <c r="B69" s="141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AB69" s="110"/>
      <c r="AC69" s="3"/>
      <c r="AD69" s="3"/>
    </row>
    <row r="70" spans="1:30" x14ac:dyDescent="0.25">
      <c r="A70" s="3"/>
      <c r="B70" s="141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AB70" s="110"/>
      <c r="AC70" s="3"/>
      <c r="AD70" s="3"/>
    </row>
    <row r="71" spans="1:30" x14ac:dyDescent="0.25">
      <c r="A71" s="3"/>
      <c r="B71" s="141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AB71" s="110"/>
      <c r="AC71" s="3"/>
      <c r="AD71" s="3"/>
    </row>
    <row r="72" spans="1:30" x14ac:dyDescent="0.25">
      <c r="A72" s="3"/>
      <c r="B72" s="141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AB72" s="110"/>
      <c r="AC72" s="3"/>
      <c r="AD72" s="3"/>
    </row>
    <row r="73" spans="1:30" x14ac:dyDescent="0.25">
      <c r="A73" s="3"/>
      <c r="B73" s="141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AB73" s="110"/>
      <c r="AC73" s="3"/>
      <c r="AD73" s="3"/>
    </row>
    <row r="74" spans="1:30" x14ac:dyDescent="0.25">
      <c r="A74" s="3"/>
      <c r="B74" s="141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AB74" s="110"/>
      <c r="AC74" s="3"/>
      <c r="AD74" s="3"/>
    </row>
    <row r="75" spans="1:30" x14ac:dyDescent="0.25">
      <c r="A75" s="3"/>
      <c r="B75" s="141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AB75" s="110"/>
      <c r="AC75" s="3"/>
      <c r="AD75" s="3"/>
    </row>
    <row r="76" spans="1:30" x14ac:dyDescent="0.25">
      <c r="A76" s="3"/>
      <c r="B76" s="141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AB76" s="110"/>
      <c r="AC76" s="3"/>
      <c r="AD76" s="3"/>
    </row>
    <row r="77" spans="1:30" x14ac:dyDescent="0.25">
      <c r="A77" s="3"/>
      <c r="B77" s="141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AB77" s="110"/>
      <c r="AC77" s="3"/>
      <c r="AD77" s="3"/>
    </row>
    <row r="78" spans="1:30" x14ac:dyDescent="0.25">
      <c r="A78" s="3"/>
      <c r="B78" s="141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AB78" s="110"/>
      <c r="AC78" s="3"/>
      <c r="AD78" s="3"/>
    </row>
    <row r="79" spans="1:30" x14ac:dyDescent="0.25">
      <c r="A79" s="3"/>
      <c r="B79" s="141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AB79" s="110"/>
      <c r="AC79" s="3"/>
      <c r="AD79" s="3"/>
    </row>
    <row r="80" spans="1:30" x14ac:dyDescent="0.25">
      <c r="A80" s="3"/>
      <c r="B80" s="141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AB80" s="110"/>
      <c r="AC80" s="3"/>
      <c r="AD80" s="3"/>
    </row>
    <row r="81" spans="1:30" x14ac:dyDescent="0.25">
      <c r="A81" s="3"/>
      <c r="B81" s="141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AB81" s="110"/>
      <c r="AC81" s="3"/>
      <c r="AD81" s="3"/>
    </row>
    <row r="82" spans="1:30" x14ac:dyDescent="0.25">
      <c r="A82" s="3"/>
      <c r="B82" s="141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AB82" s="110"/>
      <c r="AC82" s="3"/>
      <c r="AD82" s="3"/>
    </row>
    <row r="83" spans="1:30" x14ac:dyDescent="0.25">
      <c r="A83" s="3"/>
      <c r="B83" s="172"/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AB83" s="110"/>
      <c r="AC83" s="3"/>
      <c r="AD83" s="3"/>
    </row>
    <row r="84" spans="1:30" x14ac:dyDescent="0.25">
      <c r="A84" s="3"/>
      <c r="B84" s="111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AB84" s="110"/>
      <c r="AC84" s="3"/>
      <c r="AD84" s="3"/>
    </row>
    <row r="85" spans="1:30" x14ac:dyDescent="0.25">
      <c r="A85" s="3"/>
      <c r="B85" s="111"/>
      <c r="C85" s="2"/>
      <c r="D85" s="2"/>
      <c r="E85" s="2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AB85" s="110"/>
      <c r="AC85" s="3"/>
      <c r="AD85" s="3"/>
    </row>
    <row r="86" spans="1:30" x14ac:dyDescent="0.25">
      <c r="A86" s="3"/>
      <c r="B86" s="111"/>
      <c r="C86" s="112"/>
      <c r="D86" s="2"/>
      <c r="E86" s="2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AB86" s="110"/>
      <c r="AC86" s="3"/>
      <c r="AD86" s="3"/>
    </row>
    <row r="87" spans="1:30" x14ac:dyDescent="0.25">
      <c r="A87" s="3"/>
      <c r="B87" s="111"/>
      <c r="C87" s="112"/>
      <c r="D87" s="2"/>
      <c r="E87" s="2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AB87" s="110"/>
      <c r="AC87" s="3"/>
      <c r="AD87" s="3"/>
    </row>
    <row r="88" spans="1:30" x14ac:dyDescent="0.25">
      <c r="A88" s="3"/>
      <c r="B88" s="120"/>
      <c r="C88" s="121"/>
      <c r="D88" s="122"/>
      <c r="E88" s="122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39"/>
      <c r="W88" s="139"/>
      <c r="X88" s="139"/>
      <c r="Y88" s="139"/>
      <c r="Z88" s="139"/>
      <c r="AA88" s="139"/>
      <c r="AB88" s="140"/>
      <c r="AC88" s="3"/>
      <c r="AD88" s="3"/>
    </row>
    <row r="89" spans="1:30" x14ac:dyDescent="0.25">
      <c r="A89" s="3"/>
      <c r="B89" s="124"/>
      <c r="C89" s="123"/>
      <c r="D89" s="124"/>
      <c r="E89" s="124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3"/>
      <c r="B90" s="124"/>
      <c r="C90" s="123"/>
      <c r="D90" s="124"/>
      <c r="E90" s="124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3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25">
      <c r="A92" s="3"/>
      <c r="B92" s="49" t="s">
        <v>81</v>
      </c>
      <c r="C92" s="109">
        <v>45154</v>
      </c>
      <c r="D92" s="49" t="s">
        <v>77</v>
      </c>
      <c r="E92" s="173" t="s">
        <v>107</v>
      </c>
      <c r="F92" s="173"/>
      <c r="G92" s="173"/>
      <c r="H92" s="49"/>
      <c r="I92" s="49" t="s">
        <v>78</v>
      </c>
      <c r="J92" s="181" t="s">
        <v>108</v>
      </c>
      <c r="K92" s="181"/>
      <c r="L92" s="181"/>
      <c r="M92" s="181"/>
      <c r="N92" s="49"/>
      <c r="O92" s="49"/>
      <c r="P92" s="49"/>
      <c r="Q92" s="49"/>
      <c r="R92" s="49"/>
      <c r="S92" s="49"/>
      <c r="T92" s="49"/>
      <c r="U92" s="49"/>
      <c r="V92" s="3"/>
      <c r="W92" s="3"/>
      <c r="X92" s="3"/>
      <c r="Y92" s="3"/>
      <c r="Z92" s="3"/>
      <c r="AA92" s="3"/>
      <c r="AB92" s="3"/>
      <c r="AC92" s="3"/>
      <c r="AD92" s="3"/>
    </row>
    <row r="93" spans="1:30" ht="7.5" customHeight="1" x14ac:dyDescent="0.25">
      <c r="A93" s="3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3"/>
      <c r="B94" s="49"/>
      <c r="C94" s="49"/>
      <c r="D94" s="49" t="s">
        <v>80</v>
      </c>
      <c r="E94" s="51"/>
      <c r="F94" s="51"/>
      <c r="G94" s="51"/>
      <c r="H94" s="49"/>
      <c r="I94" s="49" t="s">
        <v>80</v>
      </c>
      <c r="J94" s="50"/>
      <c r="K94" s="50"/>
      <c r="L94" s="50"/>
      <c r="M94" s="50"/>
      <c r="N94" s="49"/>
      <c r="O94" s="49"/>
      <c r="P94" s="49"/>
      <c r="Q94" s="49"/>
      <c r="R94" s="49"/>
      <c r="S94" s="49"/>
      <c r="T94" s="49"/>
      <c r="U94" s="49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3"/>
      <c r="B95" s="49"/>
      <c r="C95" s="49"/>
      <c r="D95" s="49"/>
      <c r="E95" s="51"/>
      <c r="F95" s="51"/>
      <c r="G95" s="51"/>
      <c r="H95" s="49"/>
      <c r="I95" s="49"/>
      <c r="J95" s="50"/>
      <c r="K95" s="50"/>
      <c r="L95" s="50"/>
      <c r="M95" s="50"/>
      <c r="N95" s="49"/>
      <c r="O95" s="49"/>
      <c r="P95" s="49"/>
      <c r="Q95" s="49"/>
      <c r="R95" s="49"/>
      <c r="S95" s="49"/>
      <c r="T95" s="49"/>
      <c r="U95" s="49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3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3"/>
      <c r="W96" s="3"/>
      <c r="X96" s="3"/>
      <c r="Y96" s="3"/>
      <c r="Z96" s="3"/>
      <c r="AA96" s="3"/>
      <c r="AB96" s="3"/>
      <c r="AC96" s="3"/>
      <c r="AD96" s="3"/>
    </row>
    <row r="97" spans="1:30" x14ac:dyDescent="0.25">
      <c r="A97" s="3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3"/>
      <c r="W97" s="3"/>
      <c r="X97" s="3"/>
      <c r="Y97" s="3"/>
      <c r="Z97" s="3"/>
      <c r="AA97" s="3"/>
      <c r="AB97" s="3"/>
      <c r="AC97" s="3"/>
      <c r="AD97" s="3"/>
    </row>
    <row r="112" spans="1:30" x14ac:dyDescent="0.25"/>
    <row r="114" ht="15" hidden="1" customHeight="1" x14ac:dyDescent="0.25"/>
    <row r="128" ht="15" hidden="1" customHeight="1" x14ac:dyDescent="0.25"/>
    <row r="129" ht="15" hidden="1" customHeight="1" x14ac:dyDescent="0.25"/>
    <row r="130" x14ac:dyDescent="0.25"/>
  </sheetData>
  <mergeCells count="65">
    <mergeCell ref="AB25:AB27"/>
    <mergeCell ref="V26:X26"/>
    <mergeCell ref="AA26:AA27"/>
    <mergeCell ref="AB10:AB14"/>
    <mergeCell ref="V11:Y11"/>
    <mergeCell ref="V12:AA12"/>
    <mergeCell ref="V13:X13"/>
    <mergeCell ref="AA13:AA14"/>
    <mergeCell ref="Y26:Y27"/>
    <mergeCell ref="Z26:Z27"/>
    <mergeCell ref="V10:AA10"/>
    <mergeCell ref="V25:AA25"/>
    <mergeCell ref="Y13:Y14"/>
    <mergeCell ref="Z13:Z14"/>
    <mergeCell ref="S13:S14"/>
    <mergeCell ref="T13:T14"/>
    <mergeCell ref="U13:U14"/>
    <mergeCell ref="P25:U25"/>
    <mergeCell ref="P26:R26"/>
    <mergeCell ref="S26:S27"/>
    <mergeCell ref="T26:T27"/>
    <mergeCell ref="U26:U27"/>
    <mergeCell ref="E92:G92"/>
    <mergeCell ref="J92:M92"/>
    <mergeCell ref="B65:U65"/>
    <mergeCell ref="B83:U83"/>
    <mergeCell ref="D4:U4"/>
    <mergeCell ref="D8:U8"/>
    <mergeCell ref="C45:C46"/>
    <mergeCell ref="C48:C49"/>
    <mergeCell ref="C26:C27"/>
    <mergeCell ref="D12:I12"/>
    <mergeCell ref="D10:I10"/>
    <mergeCell ref="D11:G11"/>
    <mergeCell ref="C10:C13"/>
    <mergeCell ref="D13:F13"/>
    <mergeCell ref="H26:H27"/>
    <mergeCell ref="I26:I27"/>
    <mergeCell ref="P10:U10"/>
    <mergeCell ref="P11:S11"/>
    <mergeCell ref="P12:U12"/>
    <mergeCell ref="P13:R13"/>
    <mergeCell ref="B64:U64"/>
    <mergeCell ref="D61:U61"/>
    <mergeCell ref="B63:U63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I13:I14"/>
    <mergeCell ref="D25:I25"/>
    <mergeCell ref="D26:F26"/>
    <mergeCell ref="G26:G27"/>
    <mergeCell ref="B10:B13"/>
    <mergeCell ref="J10:O10"/>
    <mergeCell ref="J11:M11"/>
    <mergeCell ref="J12:O12"/>
    <mergeCell ref="J13:L13"/>
    <mergeCell ref="M13:M14"/>
    <mergeCell ref="N13:N14"/>
  </mergeCells>
  <phoneticPr fontId="21" type="noConversion"/>
  <conditionalFormatting sqref="AB15:AB25">
    <cfRule type="cellIs" dxfId="3" priority="13" operator="equal">
      <formula>0</formula>
    </cfRule>
    <cfRule type="containsErrors" dxfId="2" priority="14">
      <formula>ISERROR(AB15)</formula>
    </cfRule>
  </conditionalFormatting>
  <conditionalFormatting sqref="AB28:AB43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NR 2024</vt:lpstr>
      <vt:lpstr>'NR 2024'!Oblast_tisku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Matějková Romana</cp:lastModifiedBy>
  <cp:lastPrinted>2023-08-22T10:15:18Z</cp:lastPrinted>
  <dcterms:created xsi:type="dcterms:W3CDTF">2017-02-23T12:10:09Z</dcterms:created>
  <dcterms:modified xsi:type="dcterms:W3CDTF">2023-10-20T10:02:29Z</dcterms:modified>
</cp:coreProperties>
</file>