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Škol." sheetId="1" r:id="rId1"/>
  </sheets>
  <definedNames>
    <definedName name="_xlnm.Print_Area" localSheetId="0">'ZŠ Škol.'!$A$1:$AC$97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X50" i="1"/>
  <c r="W50" i="1"/>
  <c r="V50" i="1"/>
  <c r="Y50" i="1" s="1"/>
  <c r="R50" i="1"/>
  <c r="Q50" i="1"/>
  <c r="P50" i="1"/>
  <c r="S50" i="1" s="1"/>
  <c r="L50" i="1"/>
  <c r="K50" i="1"/>
  <c r="J50" i="1"/>
  <c r="M50" i="1" s="1"/>
  <c r="F50" i="1"/>
  <c r="E50" i="1"/>
  <c r="D50" i="1"/>
  <c r="G50" i="1" s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Y38" i="1"/>
  <c r="AA38" i="1" s="1"/>
  <c r="S38" i="1"/>
  <c r="U38" i="1" s="1"/>
  <c r="M38" i="1"/>
  <c r="O38" i="1" s="1"/>
  <c r="G38" i="1"/>
  <c r="I38" i="1" s="1"/>
  <c r="Y37" i="1"/>
  <c r="AA37" i="1" s="1"/>
  <c r="U37" i="1"/>
  <c r="S37" i="1"/>
  <c r="M37" i="1"/>
  <c r="O37" i="1" s="1"/>
  <c r="I37" i="1"/>
  <c r="G37" i="1"/>
  <c r="Y36" i="1"/>
  <c r="AA36" i="1" s="1"/>
  <c r="AB36" i="1" s="1"/>
  <c r="S36" i="1"/>
  <c r="U36" i="1" s="1"/>
  <c r="M36" i="1"/>
  <c r="O36" i="1" s="1"/>
  <c r="G36" i="1"/>
  <c r="I36" i="1" s="1"/>
  <c r="AA35" i="1"/>
  <c r="AB35" i="1" s="1"/>
  <c r="Y35" i="1"/>
  <c r="U35" i="1"/>
  <c r="S35" i="1"/>
  <c r="O35" i="1"/>
  <c r="O39" i="1" s="1"/>
  <c r="M35" i="1"/>
  <c r="I35" i="1"/>
  <c r="G35" i="1"/>
  <c r="Y34" i="1"/>
  <c r="AA34" i="1" s="1"/>
  <c r="AB34" i="1" s="1"/>
  <c r="S34" i="1"/>
  <c r="U34" i="1" s="1"/>
  <c r="M34" i="1"/>
  <c r="O34" i="1" s="1"/>
  <c r="G34" i="1"/>
  <c r="I34" i="1" s="1"/>
  <c r="AA33" i="1"/>
  <c r="AB33" i="1" s="1"/>
  <c r="Y33" i="1"/>
  <c r="U33" i="1"/>
  <c r="S33" i="1"/>
  <c r="O33" i="1"/>
  <c r="M33" i="1"/>
  <c r="I33" i="1"/>
  <c r="G33" i="1"/>
  <c r="Y32" i="1"/>
  <c r="AA32" i="1" s="1"/>
  <c r="AB32" i="1" s="1"/>
  <c r="S32" i="1"/>
  <c r="U32" i="1" s="1"/>
  <c r="M32" i="1"/>
  <c r="O32" i="1" s="1"/>
  <c r="G32" i="1"/>
  <c r="I32" i="1" s="1"/>
  <c r="AA31" i="1"/>
  <c r="AB31" i="1" s="1"/>
  <c r="Y31" i="1"/>
  <c r="U31" i="1"/>
  <c r="S31" i="1"/>
  <c r="O31" i="1"/>
  <c r="M31" i="1"/>
  <c r="I31" i="1"/>
  <c r="G31" i="1"/>
  <c r="Y30" i="1"/>
  <c r="AA30" i="1" s="1"/>
  <c r="AB30" i="1" s="1"/>
  <c r="S30" i="1"/>
  <c r="U30" i="1" s="1"/>
  <c r="M30" i="1"/>
  <c r="O30" i="1" s="1"/>
  <c r="G30" i="1"/>
  <c r="I30" i="1" s="1"/>
  <c r="AA29" i="1"/>
  <c r="AB29" i="1" s="1"/>
  <c r="Y29" i="1"/>
  <c r="U29" i="1"/>
  <c r="S29" i="1"/>
  <c r="O29" i="1"/>
  <c r="M29" i="1"/>
  <c r="I29" i="1"/>
  <c r="G29" i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X24" i="1"/>
  <c r="X40" i="1" s="1"/>
  <c r="W24" i="1"/>
  <c r="Y24" i="1" s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M24" i="1" s="1"/>
  <c r="M40" i="1" s="1"/>
  <c r="J24" i="1"/>
  <c r="J40" i="1" s="1"/>
  <c r="H24" i="1"/>
  <c r="H40" i="1" s="1"/>
  <c r="F24" i="1"/>
  <c r="F40" i="1" s="1"/>
  <c r="E24" i="1"/>
  <c r="E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G20" i="1"/>
  <c r="Y19" i="1"/>
  <c r="AA19" i="1" s="1"/>
  <c r="AB19" i="1" s="1"/>
  <c r="S19" i="1"/>
  <c r="U19" i="1" s="1"/>
  <c r="M19" i="1"/>
  <c r="O19" i="1" s="1"/>
  <c r="G19" i="1"/>
  <c r="I19" i="1" s="1"/>
  <c r="AA18" i="1"/>
  <c r="AB18" i="1" s="1"/>
  <c r="Y18" i="1"/>
  <c r="U18" i="1"/>
  <c r="S18" i="1"/>
  <c r="O18" i="1"/>
  <c r="M18" i="1"/>
  <c r="I18" i="1"/>
  <c r="G18" i="1"/>
  <c r="Y17" i="1"/>
  <c r="AA17" i="1" s="1"/>
  <c r="AB17" i="1" s="1"/>
  <c r="S17" i="1"/>
  <c r="U17" i="1" s="1"/>
  <c r="M17" i="1"/>
  <c r="O17" i="1" s="1"/>
  <c r="G17" i="1"/>
  <c r="I17" i="1" s="1"/>
  <c r="AA16" i="1"/>
  <c r="AB16" i="1" s="1"/>
  <c r="Y16" i="1"/>
  <c r="U16" i="1"/>
  <c r="S16" i="1"/>
  <c r="O16" i="1"/>
  <c r="M16" i="1"/>
  <c r="I16" i="1"/>
  <c r="G16" i="1"/>
  <c r="Y15" i="1"/>
  <c r="AA15" i="1" s="1"/>
  <c r="S15" i="1"/>
  <c r="U15" i="1" s="1"/>
  <c r="U24" i="1" s="1"/>
  <c r="M15" i="1"/>
  <c r="O15" i="1" s="1"/>
  <c r="O24" i="1" s="1"/>
  <c r="O40" i="1" s="1"/>
  <c r="O41" i="1" s="1"/>
  <c r="G15" i="1"/>
  <c r="I15" i="1" s="1"/>
  <c r="I24" i="1" s="1"/>
  <c r="AA24" i="1" l="1"/>
  <c r="AB15" i="1"/>
  <c r="Y40" i="1"/>
  <c r="I39" i="1"/>
  <c r="I40" i="1" s="1"/>
  <c r="I41" i="1" s="1"/>
  <c r="U39" i="1"/>
  <c r="U40" i="1" s="1"/>
  <c r="U41" i="1" s="1"/>
  <c r="AB37" i="1"/>
  <c r="AB38" i="1"/>
  <c r="G24" i="1"/>
  <c r="G40" i="1" s="1"/>
  <c r="S24" i="1"/>
  <c r="S40" i="1" s="1"/>
  <c r="AA39" i="1"/>
  <c r="AB39" i="1" s="1"/>
  <c r="K40" i="1"/>
  <c r="W40" i="1"/>
  <c r="AA40" i="1" l="1"/>
  <c r="AB24" i="1"/>
  <c r="AA41" i="1" l="1"/>
  <c r="AB41" i="1" s="1"/>
  <c r="AB40" i="1"/>
</calcChain>
</file>

<file path=xl/sharedStrings.xml><?xml version="1.0" encoding="utf-8"?>
<sst xmlns="http://schemas.openxmlformats.org/spreadsheetml/2006/main" count="199" uniqueCount="111">
  <si>
    <t>Návrh rozpočtu 2023</t>
  </si>
  <si>
    <t>Název organizace:</t>
  </si>
  <si>
    <t>Základní škola Chomutov, Školní 1480</t>
  </si>
  <si>
    <t>IČO:</t>
  </si>
  <si>
    <t>Sídlo:</t>
  </si>
  <si>
    <t>Školní 1480/61, Chomutov, 430 01</t>
  </si>
  <si>
    <t xml:space="preserve">Poř.č. řádku </t>
  </si>
  <si>
    <t>Ukazatel</t>
  </si>
  <si>
    <t>Skutečnost k 31.12.2021</t>
  </si>
  <si>
    <t>Schválený rozpočet-upravený k 30.6.2022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</si>
  <si>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</si>
  <si>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</si>
  <si>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</si>
  <si>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</si>
  <si>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</si>
  <si>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</si>
  <si>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</si>
  <si>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</si>
  <si>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</si>
  <si>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</si>
  <si>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</si>
  <si>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</si>
  <si>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</si>
  <si>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</si>
  <si>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</si>
  <si>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</si>
  <si>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</si>
  <si>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</si>
  <si>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</si>
  <si>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</si>
  <si>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</si>
  <si>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</si>
  <si>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</si>
  <si>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</si>
  <si>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</si>
  <si>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</si>
  <si>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</si>
  <si>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</si>
  <si>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</si>
  <si>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</si>
  <si>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</si>
  <si>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</si>
  <si>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</si>
  <si>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</si>
  <si>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</si>
  <si>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</si>
  <si>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</si>
  <si>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</si>
  <si>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</si>
  <si>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</si>
  <si>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</si>
  <si>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</si>
  <si>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</si>
  <si>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</si>
  <si>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</si>
  <si>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</si>
  <si>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</si>
  <si>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</si>
  <si>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</si>
  <si>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</si>
  <si>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</si>
  <si>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</si>
  <si>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</si>
  <si>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</si>
  <si>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 xml:space="preserve"> 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</si>
  <si>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</si>
  <si>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</si>
  <si>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</si>
  <si>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</si>
  <si>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</si>
  <si>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</si>
  <si>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</si>
  <si>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</si>
  <si>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</si>
  <si>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</si>
  <si>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</si>
  <si>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</si>
  <si>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</si>
  <si>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</si>
  <si>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</si>
  <si>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</si>
  <si>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</si>
  <si>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</si>
  <si>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</si>
  <si>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</si>
  <si>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</si>
  <si>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</si>
  <si>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</si>
  <si>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</si>
  <si>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</si>
  <si>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</si>
  <si>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</si>
  <si>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</si>
  <si>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</si>
  <si>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</si>
  <si>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</si>
  <si>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</si>
  <si>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</si>
  <si>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</si>
  <si>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</si>
  <si>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</si>
  <si>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</si>
  <si>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</si>
  <si>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</si>
  <si>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</si>
  <si>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</si>
  <si>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</si>
  <si>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 xml:space="preserve">Edita Drexlerová </t>
  </si>
  <si>
    <t xml:space="preserve">Schválil: </t>
  </si>
  <si>
    <t xml:space="preserve">Mgr. Vlasta Marková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</si>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</sst>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"/>
    <numFmt numFmtId="166" formatCode="0.0"/>
    <numFmt numFmtId="167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8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ill="1" applyBorder="1" applyAlignment="1">
      <alignment horizontal="right"/>
    </xf>
    <xf numFmtId="165" fontId="0" fillId="6" borderId="25" xfId="0" applyNumberFormat="1" applyFill="1" applyBorder="1" applyAlignment="1">
      <alignment horizontal="right"/>
    </xf>
    <xf numFmtId="165" fontId="0" fillId="0" borderId="25" xfId="0" applyNumberFormat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65" fontId="0" fillId="7" borderId="24" xfId="0" applyNumberFormat="1" applyFont="1" applyFill="1" applyBorder="1" applyAlignment="1" applyProtection="1">
      <alignment horizontal="right"/>
    </xf>
    <xf numFmtId="165" fontId="0" fillId="7" borderId="25" xfId="0" applyNumberFormat="1" applyFont="1" applyFill="1" applyBorder="1" applyAlignment="1" applyProtection="1">
      <alignment horizontal="right"/>
    </xf>
    <xf numFmtId="165" fontId="0" fillId="7" borderId="25" xfId="0" applyNumberFormat="1" applyFont="1" applyFill="1" applyBorder="1" applyAlignment="1" applyProtection="1">
      <alignment horizontal="right"/>
      <protection locked="0"/>
    </xf>
    <xf numFmtId="165" fontId="0" fillId="7" borderId="26" xfId="0" applyNumberFormat="1" applyFont="1" applyFill="1" applyBorder="1" applyAlignment="1" applyProtection="1">
      <alignment horizontal="right"/>
      <protection locked="0"/>
    </xf>
    <xf numFmtId="165" fontId="0" fillId="7" borderId="27" xfId="0" applyNumberFormat="1" applyFont="1" applyFill="1" applyBorder="1" applyAlignment="1" applyProtection="1">
      <alignment horizontal="right"/>
      <protection locked="0"/>
    </xf>
    <xf numFmtId="165" fontId="0" fillId="7" borderId="27" xfId="0" applyNumberFormat="1" applyFont="1" applyFill="1" applyBorder="1" applyAlignment="1" applyProtection="1">
      <alignment horizontal="right"/>
    </xf>
    <xf numFmtId="10" fontId="5" fillId="7" borderId="27" xfId="0" applyNumberFormat="1" applyFont="1" applyFill="1" applyBorder="1" applyProtection="1"/>
    <xf numFmtId="0" fontId="0" fillId="7" borderId="0" xfId="0" applyFill="1"/>
    <xf numFmtId="0" fontId="0" fillId="0" borderId="28" xfId="0" applyFill="1" applyBorder="1" applyAlignment="1" applyProtection="1">
      <alignment horizontal="center"/>
    </xf>
    <xf numFmtId="0" fontId="0" fillId="8" borderId="29" xfId="0" applyFill="1" applyBorder="1" applyProtection="1"/>
    <xf numFmtId="165" fontId="0" fillId="8" borderId="28" xfId="0" applyNumberFormat="1" applyFill="1" applyBorder="1" applyAlignment="1" applyProtection="1">
      <alignment horizontal="right"/>
      <protection locked="0"/>
    </xf>
    <xf numFmtId="165" fontId="0" fillId="6" borderId="30" xfId="0" applyNumberFormat="1" applyFill="1" applyBorder="1" applyAlignment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9" borderId="27" xfId="0" applyNumberFormat="1" applyFill="1" applyBorder="1" applyAlignment="1" applyProtection="1">
      <alignment horizontal="right"/>
      <protection locked="0"/>
    </xf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7" borderId="30" xfId="0" applyNumberFormat="1" applyFont="1" applyFill="1" applyBorder="1" applyAlignment="1" applyProtection="1">
      <alignment horizontal="right"/>
    </xf>
    <xf numFmtId="165" fontId="0" fillId="7" borderId="31" xfId="0" applyNumberFormat="1" applyFont="1" applyFill="1" applyBorder="1" applyAlignment="1" applyProtection="1">
      <alignment horizontal="right"/>
      <protection locked="0"/>
    </xf>
    <xf numFmtId="0" fontId="5" fillId="10" borderId="29" xfId="0" applyFont="1" applyFill="1" applyBorder="1" applyProtection="1"/>
    <xf numFmtId="165" fontId="2" fillId="10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>
      <alignment horizontal="right"/>
    </xf>
    <xf numFmtId="165" fontId="0" fillId="9" borderId="32" xfId="0" applyNumberFormat="1" applyFill="1" applyBorder="1" applyAlignment="1" applyProtection="1">
      <alignment horizontal="right"/>
      <protection locked="0"/>
    </xf>
    <xf numFmtId="165" fontId="2" fillId="7" borderId="28" xfId="0" applyNumberFormat="1" applyFont="1" applyFill="1" applyBorder="1" applyAlignment="1" applyProtection="1">
      <alignment horizontal="right"/>
      <protection locked="0"/>
    </xf>
    <xf numFmtId="165" fontId="2" fillId="7" borderId="30" xfId="0" applyNumberFormat="1" applyFont="1" applyFill="1" applyBorder="1" applyAlignment="1" applyProtection="1">
      <alignment horizontal="right"/>
    </xf>
    <xf numFmtId="165" fontId="0" fillId="7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ill="1" applyBorder="1" applyAlignment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7" borderId="28" xfId="0" applyNumberFormat="1" applyFont="1" applyFill="1" applyBorder="1" applyAlignment="1" applyProtection="1">
      <alignment horizontal="right"/>
    </xf>
    <xf numFmtId="165" fontId="2" fillId="7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>
      <alignment horizontal="right"/>
    </xf>
    <xf numFmtId="165" fontId="2" fillId="7" borderId="28" xfId="0" applyNumberFormat="1" applyFont="1" applyFill="1" applyBorder="1" applyAlignment="1" applyProtection="1">
      <alignment horizontal="right"/>
    </xf>
    <xf numFmtId="0" fontId="8" fillId="0" borderId="29" xfId="0" applyFont="1" applyBorder="1" applyProtection="1"/>
    <xf numFmtId="165" fontId="0" fillId="0" borderId="30" xfId="0" applyNumberFormat="1" applyBorder="1" applyAlignment="1" applyProtection="1">
      <alignment horizontal="right"/>
      <protection locked="0"/>
    </xf>
    <xf numFmtId="165" fontId="0" fillId="7" borderId="30" xfId="0" applyNumberFormat="1" applyFont="1" applyFill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ill="1" applyBorder="1" applyAlignment="1">
      <alignment horizontal="right"/>
    </xf>
    <xf numFmtId="165" fontId="0" fillId="6" borderId="36" xfId="0" applyNumberFormat="1" applyFill="1" applyBorder="1" applyAlignment="1">
      <alignment horizontal="right"/>
    </xf>
    <xf numFmtId="165" fontId="0" fillId="0" borderId="36" xfId="0" applyNumberForma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65" fontId="0" fillId="7" borderId="35" xfId="0" applyNumberFormat="1" applyFont="1" applyFill="1" applyBorder="1" applyAlignment="1" applyProtection="1">
      <alignment horizontal="right"/>
    </xf>
    <xf numFmtId="165" fontId="0" fillId="7" borderId="36" xfId="0" applyNumberFormat="1" applyFont="1" applyFill="1" applyBorder="1" applyAlignment="1" applyProtection="1">
      <alignment horizontal="right"/>
    </xf>
    <xf numFmtId="165" fontId="0" fillId="7" borderId="36" xfId="0" applyNumberFormat="1" applyFont="1" applyFill="1" applyBorder="1" applyAlignment="1" applyProtection="1">
      <alignment horizontal="right"/>
      <protection locked="0"/>
    </xf>
    <xf numFmtId="165" fontId="0" fillId="7" borderId="37" xfId="0" applyNumberFormat="1" applyFont="1" applyFill="1" applyBorder="1" applyAlignment="1" applyProtection="1">
      <alignment horizontal="right"/>
      <protection locked="0"/>
    </xf>
    <xf numFmtId="165" fontId="0" fillId="7" borderId="38" xfId="0" applyNumberFormat="1" applyFont="1" applyFill="1" applyBorder="1" applyAlignment="1" applyProtection="1">
      <alignment horizontal="right"/>
      <protection locked="0"/>
    </xf>
    <xf numFmtId="165" fontId="0" fillId="7" borderId="12" xfId="0" applyNumberFormat="1" applyFont="1" applyFill="1" applyBorder="1" applyAlignment="1" applyProtection="1">
      <alignment horizontal="right"/>
    </xf>
    <xf numFmtId="10" fontId="5" fillId="7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65" fontId="3" fillId="7" borderId="1" xfId="0" applyNumberFormat="1" applyFont="1" applyFill="1" applyBorder="1" applyAlignment="1" applyProtection="1">
      <alignment horizontal="right"/>
    </xf>
    <xf numFmtId="165" fontId="3" fillId="7" borderId="10" xfId="0" applyNumberFormat="1" applyFont="1" applyFill="1" applyBorder="1" applyAlignment="1" applyProtection="1">
      <alignment horizontal="right"/>
    </xf>
    <xf numFmtId="165" fontId="3" fillId="7" borderId="11" xfId="0" applyNumberFormat="1" applyFont="1" applyFill="1" applyBorder="1" applyAlignment="1" applyProtection="1">
      <alignment horizontal="right"/>
    </xf>
    <xf numFmtId="165" fontId="3" fillId="7" borderId="6" xfId="0" applyNumberFormat="1" applyFont="1" applyFill="1" applyBorder="1" applyAlignment="1" applyProtection="1">
      <alignment horizontal="right"/>
    </xf>
    <xf numFmtId="10" fontId="5" fillId="7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10" borderId="14" xfId="0" applyNumberFormat="1" applyFont="1" applyFill="1" applyBorder="1" applyAlignment="1" applyProtection="1">
      <alignment horizontal="center"/>
    </xf>
    <xf numFmtId="165" fontId="9" fillId="10" borderId="15" xfId="0" applyNumberFormat="1" applyFont="1" applyFill="1" applyBorder="1" applyAlignment="1" applyProtection="1">
      <alignment horizontal="center"/>
    </xf>
    <xf numFmtId="165" fontId="9" fillId="10" borderId="40" xfId="0" applyNumberFormat="1" applyFont="1" applyFill="1" applyBorder="1" applyAlignment="1" applyProtection="1">
      <alignment horizontal="center"/>
    </xf>
    <xf numFmtId="165" fontId="9" fillId="10" borderId="42" xfId="0" applyNumberFormat="1" applyFont="1" applyFill="1" applyBorder="1" applyAlignment="1" applyProtection="1">
      <alignment horizontal="center"/>
    </xf>
    <xf numFmtId="165" fontId="9" fillId="7" borderId="14" xfId="0" applyNumberFormat="1" applyFont="1" applyFill="1" applyBorder="1" applyAlignment="1" applyProtection="1">
      <alignment horizontal="center"/>
    </xf>
    <xf numFmtId="165" fontId="9" fillId="7" borderId="15" xfId="0" applyNumberFormat="1" applyFont="1" applyFill="1" applyBorder="1" applyAlignment="1" applyProtection="1">
      <alignment horizontal="center"/>
    </xf>
    <xf numFmtId="165" fontId="9" fillId="7" borderId="40" xfId="0" applyNumberFormat="1" applyFont="1" applyFill="1" applyBorder="1" applyAlignment="1" applyProtection="1">
      <alignment horizontal="center"/>
    </xf>
    <xf numFmtId="165" fontId="9" fillId="7" borderId="42" xfId="0" applyNumberFormat="1" applyFont="1" applyFill="1" applyBorder="1" applyAlignment="1" applyProtection="1">
      <alignment horizontal="center"/>
    </xf>
    <xf numFmtId="10" fontId="10" fillId="7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/>
    </xf>
    <xf numFmtId="0" fontId="3" fillId="7" borderId="15" xfId="0" applyFont="1" applyFill="1" applyBorder="1" applyAlignment="1" applyProtection="1">
      <alignment horizontal="center"/>
    </xf>
    <xf numFmtId="165" fontId="0" fillId="7" borderId="2" xfId="0" applyNumberFormat="1" applyFont="1" applyFill="1" applyBorder="1" applyAlignment="1" applyProtection="1">
      <alignment horizontal="center" vertical="center"/>
    </xf>
    <xf numFmtId="0" fontId="0" fillId="7" borderId="6" xfId="0" applyFont="1" applyFill="1" applyBorder="1" applyAlignment="1" applyProtection="1">
      <alignment horizontal="center" vertical="center"/>
    </xf>
    <xf numFmtId="0" fontId="11" fillId="7" borderId="42" xfId="0" applyFont="1" applyFill="1" applyBorder="1" applyAlignment="1" applyProtection="1">
      <alignment horizontal="center" vertical="center"/>
    </xf>
    <xf numFmtId="10" fontId="10" fillId="7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2" fillId="7" borderId="19" xfId="0" applyFont="1" applyFill="1" applyBorder="1" applyAlignment="1" applyProtection="1">
      <alignment horizontal="center"/>
    </xf>
    <xf numFmtId="0" fontId="12" fillId="7" borderId="4" xfId="0" applyFont="1" applyFill="1" applyBorder="1" applyAlignment="1" applyProtection="1">
      <alignment horizontal="center"/>
    </xf>
    <xf numFmtId="0" fontId="12" fillId="7" borderId="43" xfId="0" applyFont="1" applyFill="1" applyBorder="1" applyAlignment="1" applyProtection="1">
      <alignment horizontal="center"/>
    </xf>
    <xf numFmtId="165" fontId="0" fillId="7" borderId="20" xfId="0" applyNumberFormat="1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horizontal="center" vertical="center"/>
    </xf>
    <xf numFmtId="0" fontId="11" fillId="7" borderId="44" xfId="0" applyFont="1" applyFill="1" applyBorder="1" applyAlignment="1" applyProtection="1">
      <alignment horizontal="center" vertical="center"/>
    </xf>
    <xf numFmtId="10" fontId="10" fillId="7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22" xfId="0" applyNumberFormat="1" applyBorder="1" applyProtection="1">
      <protection locked="0"/>
    </xf>
    <xf numFmtId="165" fontId="0" fillId="0" borderId="45" xfId="0" applyNumberForma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6" xfId="0" applyNumberForma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7" borderId="22" xfId="0" applyNumberFormat="1" applyFont="1" applyFill="1" applyBorder="1" applyProtection="1">
      <protection locked="0"/>
    </xf>
    <xf numFmtId="165" fontId="0" fillId="7" borderId="45" xfId="0" applyNumberFormat="1" applyFont="1" applyFill="1" applyBorder="1" applyProtection="1">
      <protection locked="0"/>
    </xf>
    <xf numFmtId="165" fontId="0" fillId="7" borderId="46" xfId="0" applyNumberFormat="1" applyFont="1" applyFill="1" applyBorder="1" applyProtection="1">
      <protection locked="0"/>
    </xf>
    <xf numFmtId="165" fontId="0" fillId="7" borderId="47" xfId="0" applyNumberFormat="1" applyFont="1" applyFill="1" applyBorder="1" applyAlignment="1" applyProtection="1">
      <alignment horizontal="right"/>
    </xf>
    <xf numFmtId="0" fontId="0" fillId="0" borderId="29" xfId="0" applyFill="1" applyBorder="1" applyProtection="1"/>
    <xf numFmtId="165" fontId="0" fillId="0" borderId="28" xfId="0" applyNumberFormat="1" applyBorder="1" applyProtection="1">
      <protection locked="0"/>
    </xf>
    <xf numFmtId="165" fontId="0" fillId="7" borderId="48" xfId="0" applyNumberFormat="1" applyFill="1" applyBorder="1" applyProtection="1">
      <protection locked="0"/>
    </xf>
    <xf numFmtId="165" fontId="0" fillId="0" borderId="48" xfId="0" applyNumberFormat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7" borderId="28" xfId="0" applyNumberFormat="1" applyFont="1" applyFill="1" applyBorder="1" applyProtection="1">
      <protection locked="0"/>
    </xf>
    <xf numFmtId="165" fontId="0" fillId="7" borderId="48" xfId="0" applyNumberFormat="1" applyFont="1" applyFill="1" applyBorder="1" applyProtection="1">
      <protection locked="0"/>
    </xf>
    <xf numFmtId="165" fontId="0" fillId="7" borderId="49" xfId="0" applyNumberFormat="1" applyFont="1" applyFill="1" applyBorder="1" applyProtection="1">
      <protection locked="0"/>
    </xf>
    <xf numFmtId="0" fontId="0" fillId="0" borderId="28" xfId="0" applyBorder="1" applyProtection="1">
      <protection locked="0"/>
    </xf>
    <xf numFmtId="166" fontId="0" fillId="0" borderId="28" xfId="0" applyNumberFormat="1" applyBorder="1" applyProtection="1">
      <protection locked="0"/>
    </xf>
    <xf numFmtId="0" fontId="0" fillId="7" borderId="28" xfId="0" applyFont="1" applyFill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35" xfId="0" applyNumberFormat="1" applyBorder="1" applyProtection="1">
      <protection locked="0"/>
    </xf>
    <xf numFmtId="165" fontId="0" fillId="7" borderId="51" xfId="0" applyNumberFormat="1" applyFill="1" applyBorder="1" applyProtection="1">
      <protection locked="0"/>
    </xf>
    <xf numFmtId="165" fontId="0" fillId="0" borderId="51" xfId="0" applyNumberFormat="1" applyBorder="1" applyProtection="1">
      <protection locked="0"/>
    </xf>
    <xf numFmtId="165" fontId="0" fillId="0" borderId="52" xfId="0" applyNumberForma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7" borderId="35" xfId="0" applyNumberFormat="1" applyFont="1" applyFill="1" applyBorder="1" applyProtection="1">
      <protection locked="0"/>
    </xf>
    <xf numFmtId="165" fontId="0" fillId="7" borderId="51" xfId="0" applyNumberFormat="1" applyFont="1" applyFill="1" applyBorder="1" applyProtection="1">
      <protection locked="0"/>
    </xf>
    <xf numFmtId="165" fontId="0" fillId="7" borderId="52" xfId="0" applyNumberFormat="1" applyFont="1" applyFill="1" applyBorder="1" applyProtection="1">
      <protection locked="0"/>
    </xf>
    <xf numFmtId="0" fontId="3" fillId="10" borderId="14" xfId="0" applyFont="1" applyFill="1" applyBorder="1" applyProtection="1"/>
    <xf numFmtId="165" fontId="3" fillId="10" borderId="19" xfId="0" applyNumberFormat="1" applyFont="1" applyFill="1" applyBorder="1" applyProtection="1"/>
    <xf numFmtId="165" fontId="0" fillId="10" borderId="46" xfId="0" applyNumberFormat="1" applyFont="1" applyFill="1" applyBorder="1" applyProtection="1">
      <protection locked="0"/>
    </xf>
    <xf numFmtId="165" fontId="3" fillId="10" borderId="16" xfId="0" applyNumberFormat="1" applyFont="1" applyFill="1" applyBorder="1" applyProtection="1"/>
    <xf numFmtId="165" fontId="3" fillId="10" borderId="39" xfId="0" applyNumberFormat="1" applyFont="1" applyFill="1" applyBorder="1" applyProtection="1"/>
    <xf numFmtId="165" fontId="3" fillId="7" borderId="19" xfId="0" applyNumberFormat="1" applyFont="1" applyFill="1" applyBorder="1" applyProtection="1"/>
    <xf numFmtId="165" fontId="3" fillId="7" borderId="16" xfId="0" applyNumberFormat="1" applyFont="1" applyFill="1" applyBorder="1" applyProtection="1"/>
    <xf numFmtId="165" fontId="3" fillId="7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1" borderId="53" xfId="0" applyFont="1" applyFill="1" applyBorder="1" applyAlignment="1" applyProtection="1">
      <alignment horizontal="left"/>
    </xf>
    <xf numFmtId="167" fontId="6" fillId="11" borderId="53" xfId="0" applyNumberFormat="1" applyFont="1" applyFill="1" applyBorder="1" applyAlignment="1" applyProtection="1"/>
    <xf numFmtId="167" fontId="13" fillId="12" borderId="53" xfId="0" applyNumberFormat="1" applyFont="1" applyFill="1" applyBorder="1" applyAlignment="1" applyProtection="1"/>
    <xf numFmtId="167" fontId="13" fillId="12" borderId="6" xfId="0" applyNumberFormat="1" applyFont="1" applyFill="1" applyBorder="1" applyAlignment="1" applyProtection="1"/>
    <xf numFmtId="167" fontId="6" fillId="7" borderId="53" xfId="0" applyNumberFormat="1" applyFont="1" applyFill="1" applyBorder="1" applyAlignment="1" applyProtection="1"/>
    <xf numFmtId="167" fontId="13" fillId="7" borderId="53" xfId="0" applyNumberFormat="1" applyFont="1" applyFill="1" applyBorder="1" applyAlignment="1" applyProtection="1"/>
    <xf numFmtId="167" fontId="13" fillId="7" borderId="6" xfId="0" applyNumberFormat="1" applyFont="1" applyFill="1" applyBorder="1" applyAlignment="1" applyProtection="1"/>
    <xf numFmtId="10" fontId="1" fillId="7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7" fontId="14" fillId="13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165" fontId="15" fillId="7" borderId="19" xfId="0" applyNumberFormat="1" applyFont="1" applyFill="1" applyBorder="1" applyAlignment="1" applyProtection="1">
      <alignment horizontal="center"/>
    </xf>
    <xf numFmtId="165" fontId="15" fillId="7" borderId="4" xfId="0" applyNumberFormat="1" applyFont="1" applyFill="1" applyBorder="1" applyProtection="1"/>
    <xf numFmtId="0" fontId="14" fillId="7" borderId="4" xfId="0" applyFont="1" applyFill="1" applyBorder="1" applyProtection="1"/>
    <xf numFmtId="165" fontId="15" fillId="7" borderId="5" xfId="0" applyNumberFormat="1" applyFont="1" applyFill="1" applyBorder="1" applyProtection="1"/>
    <xf numFmtId="167" fontId="14" fillId="7" borderId="39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7" borderId="0" xfId="0" applyFill="1" applyBorder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4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165" fontId="3" fillId="7" borderId="19" xfId="0" applyNumberFormat="1" applyFont="1" applyFill="1" applyBorder="1" applyProtection="1">
      <protection locked="0"/>
    </xf>
    <xf numFmtId="165" fontId="3" fillId="7" borderId="4" xfId="0" applyNumberFormat="1" applyFont="1" applyFill="1" applyBorder="1" applyProtection="1"/>
    <xf numFmtId="165" fontId="3" fillId="7" borderId="5" xfId="0" applyNumberFormat="1" applyFont="1" applyFill="1" applyBorder="1" applyProtection="1"/>
    <xf numFmtId="0" fontId="3" fillId="14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4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4" borderId="30" xfId="0" applyFont="1" applyFill="1" applyBorder="1" applyProtection="1"/>
    <xf numFmtId="165" fontId="3" fillId="14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165" fontId="3" fillId="0" borderId="30" xfId="0" applyNumberFormat="1" applyFont="1" applyBorder="1" applyAlignment="1" applyProtection="1">
      <alignment horizontal="right"/>
      <protection locked="0"/>
    </xf>
    <xf numFmtId="0" fontId="9" fillId="0" borderId="30" xfId="0" applyFont="1" applyFill="1" applyBorder="1" applyProtection="1"/>
    <xf numFmtId="165" fontId="0" fillId="2" borderId="0" xfId="0" applyNumberFormat="1" applyFill="1"/>
    <xf numFmtId="165" fontId="3" fillId="0" borderId="30" xfId="0" applyNumberFormat="1" applyFont="1" applyFill="1" applyBorder="1" applyProtection="1">
      <protection locked="0"/>
    </xf>
    <xf numFmtId="0" fontId="3" fillId="14" borderId="37" xfId="0" applyFont="1" applyFill="1" applyBorder="1" applyAlignment="1" applyProtection="1">
      <alignment horizontal="left"/>
    </xf>
    <xf numFmtId="0" fontId="3" fillId="14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7" borderId="0" xfId="0" applyNumberFormat="1" applyFont="1" applyFill="1" applyBorder="1" applyAlignment="1" applyProtection="1">
      <alignment horizontal="left"/>
      <protection locked="0"/>
    </xf>
    <xf numFmtId="0" fontId="3" fillId="7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7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  <pageSetUpPr fitToPage="1"/>
  </sheetPr>
  <dimension ref="A1:AD134"/>
  <sheetViews>
    <sheetView showGridLines="0" tabSelected="1" view="pageBreakPreview" zoomScale="80" zoomScaleNormal="80" zoomScaleSheetLayoutView="80" workbookViewId="0">
      <selection activeCell="F14" sqref="F1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8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46789731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1170.2260000000001</v>
      </c>
      <c r="G15" s="47">
        <f>SUM(D15:F15)</f>
        <v>1170.2260000000001</v>
      </c>
      <c r="H15" s="48"/>
      <c r="I15" s="49">
        <f>G15+H15</f>
        <v>1170.2260000000001</v>
      </c>
      <c r="J15" s="44"/>
      <c r="K15" s="45"/>
      <c r="L15" s="46">
        <v>1950</v>
      </c>
      <c r="M15" s="47">
        <f t="shared" ref="M15:M23" si="0">SUM(J15:L15)</f>
        <v>1950</v>
      </c>
      <c r="N15" s="48"/>
      <c r="O15" s="49">
        <f>M15+N15</f>
        <v>1950</v>
      </c>
      <c r="P15" s="44"/>
      <c r="Q15" s="45"/>
      <c r="R15" s="46">
        <v>1016.6</v>
      </c>
      <c r="S15" s="47">
        <f>SUM(P15:R15)</f>
        <v>1016.6</v>
      </c>
      <c r="T15" s="48">
        <v>0</v>
      </c>
      <c r="U15" s="49">
        <f>S15+T15</f>
        <v>1016.6</v>
      </c>
      <c r="V15" s="50"/>
      <c r="W15" s="51"/>
      <c r="X15" s="52">
        <v>2200</v>
      </c>
      <c r="Y15" s="53">
        <f>SUM(V15:X15)</f>
        <v>2200</v>
      </c>
      <c r="Z15" s="54">
        <v>0</v>
      </c>
      <c r="AA15" s="55">
        <f>Y15+Z15</f>
        <v>2200</v>
      </c>
      <c r="AB15" s="56">
        <f>(AA15/O15)</f>
        <v>1.1282051282051282</v>
      </c>
      <c r="AC15" s="57"/>
      <c r="AD15" s="3"/>
    </row>
    <row r="16" spans="1:30" x14ac:dyDescent="0.25">
      <c r="A16" s="1"/>
      <c r="B16" s="58" t="s">
        <v>25</v>
      </c>
      <c r="C16" s="59" t="s">
        <v>26</v>
      </c>
      <c r="D16" s="60">
        <v>5410.9780000000001</v>
      </c>
      <c r="E16" s="61"/>
      <c r="F16" s="61"/>
      <c r="G16" s="62">
        <f t="shared" ref="G16:G23" si="1">SUM(D16:F16)</f>
        <v>5410.9780000000001</v>
      </c>
      <c r="H16" s="63"/>
      <c r="I16" s="49">
        <f t="shared" ref="I16:I23" si="2">G16+H16</f>
        <v>5410.9780000000001</v>
      </c>
      <c r="J16" s="60">
        <v>5668.6</v>
      </c>
      <c r="K16" s="61"/>
      <c r="L16" s="61"/>
      <c r="M16" s="62">
        <f t="shared" si="0"/>
        <v>5668.6</v>
      </c>
      <c r="N16" s="63"/>
      <c r="O16" s="49">
        <f t="shared" ref="O16:O20" si="3">M16+N16</f>
        <v>5668.6</v>
      </c>
      <c r="P16" s="60">
        <v>2648.6</v>
      </c>
      <c r="Q16" s="61"/>
      <c r="R16" s="61"/>
      <c r="S16" s="62">
        <f t="shared" ref="S16:S23" si="4">SUM(P16:R16)</f>
        <v>2648.6</v>
      </c>
      <c r="T16" s="63"/>
      <c r="U16" s="49">
        <f t="shared" ref="U16:U20" si="5">S16+T16</f>
        <v>2648.6</v>
      </c>
      <c r="V16" s="64">
        <v>6620</v>
      </c>
      <c r="W16" s="65"/>
      <c r="X16" s="65"/>
      <c r="Y16" s="66">
        <f t="shared" ref="Y16:Y23" si="6">SUM(V16:X16)</f>
        <v>6620</v>
      </c>
      <c r="Z16" s="54"/>
      <c r="AA16" s="55">
        <f t="shared" ref="AA16:AA20" si="7">Y16+Z16</f>
        <v>6620</v>
      </c>
      <c r="AB16" s="56">
        <f t="shared" ref="AB16:AB24" si="8">(AA16/O16)</f>
        <v>1.1678368556610097</v>
      </c>
      <c r="AC16" s="57"/>
      <c r="AD16" s="3"/>
    </row>
    <row r="17" spans="1:30" x14ac:dyDescent="0.25">
      <c r="A17" s="1"/>
      <c r="B17" s="58" t="s">
        <v>27</v>
      </c>
      <c r="C17" s="67" t="s">
        <v>28</v>
      </c>
      <c r="D17" s="68">
        <v>480.4</v>
      </c>
      <c r="E17" s="69"/>
      <c r="F17" s="69"/>
      <c r="G17" s="62">
        <f t="shared" si="1"/>
        <v>480.4</v>
      </c>
      <c r="H17" s="70"/>
      <c r="I17" s="49">
        <f t="shared" si="2"/>
        <v>480.4</v>
      </c>
      <c r="J17" s="68">
        <v>1845.3</v>
      </c>
      <c r="K17" s="69"/>
      <c r="L17" s="69"/>
      <c r="M17" s="62">
        <f t="shared" si="0"/>
        <v>1845.3</v>
      </c>
      <c r="N17" s="70"/>
      <c r="O17" s="49">
        <f t="shared" si="3"/>
        <v>1845.3</v>
      </c>
      <c r="P17" s="68">
        <v>268.09800000000001</v>
      </c>
      <c r="Q17" s="69"/>
      <c r="R17" s="69"/>
      <c r="S17" s="62">
        <f t="shared" si="4"/>
        <v>268.09800000000001</v>
      </c>
      <c r="T17" s="70"/>
      <c r="U17" s="49">
        <f t="shared" si="5"/>
        <v>268.09800000000001</v>
      </c>
      <c r="V17" s="71">
        <v>269.8</v>
      </c>
      <c r="W17" s="72"/>
      <c r="X17" s="72"/>
      <c r="Y17" s="66">
        <f t="shared" si="6"/>
        <v>269.8</v>
      </c>
      <c r="Z17" s="73"/>
      <c r="AA17" s="55">
        <f t="shared" si="7"/>
        <v>269.8</v>
      </c>
      <c r="AB17" s="56">
        <f t="shared" si="8"/>
        <v>0.14620928846258063</v>
      </c>
      <c r="AC17" s="57"/>
      <c r="AD17" s="3"/>
    </row>
    <row r="18" spans="1:30" x14ac:dyDescent="0.25">
      <c r="A18" s="1"/>
      <c r="B18" s="58" t="s">
        <v>29</v>
      </c>
      <c r="C18" s="74" t="s">
        <v>30</v>
      </c>
      <c r="D18" s="75"/>
      <c r="E18" s="76">
        <v>47944.493999999999</v>
      </c>
      <c r="F18" s="69"/>
      <c r="G18" s="62">
        <f t="shared" si="1"/>
        <v>47944.493999999999</v>
      </c>
      <c r="H18" s="48"/>
      <c r="I18" s="49">
        <f t="shared" si="2"/>
        <v>47944.493999999999</v>
      </c>
      <c r="J18" s="75"/>
      <c r="K18" s="76">
        <v>47994.266000000003</v>
      </c>
      <c r="L18" s="69"/>
      <c r="M18" s="62">
        <f t="shared" si="0"/>
        <v>47994.266000000003</v>
      </c>
      <c r="N18" s="48"/>
      <c r="O18" s="49">
        <f t="shared" si="3"/>
        <v>47994.266000000003</v>
      </c>
      <c r="P18" s="75"/>
      <c r="Q18" s="76">
        <v>21970.866999999998</v>
      </c>
      <c r="R18" s="69"/>
      <c r="S18" s="62">
        <f t="shared" si="4"/>
        <v>21970.866999999998</v>
      </c>
      <c r="T18" s="48"/>
      <c r="U18" s="49">
        <f t="shared" si="5"/>
        <v>21970.866999999998</v>
      </c>
      <c r="V18" s="77"/>
      <c r="W18" s="78">
        <v>44888.675000000003</v>
      </c>
      <c r="X18" s="72"/>
      <c r="Y18" s="66">
        <f t="shared" si="6"/>
        <v>44888.675000000003</v>
      </c>
      <c r="Z18" s="54"/>
      <c r="AA18" s="55">
        <f t="shared" si="7"/>
        <v>44888.675000000003</v>
      </c>
      <c r="AB18" s="56">
        <f t="shared" si="8"/>
        <v>0.93529245764483615</v>
      </c>
      <c r="AC18" s="57"/>
      <c r="AD18" s="3"/>
    </row>
    <row r="19" spans="1:30" x14ac:dyDescent="0.25">
      <c r="A19" s="1"/>
      <c r="B19" s="58" t="s">
        <v>31</v>
      </c>
      <c r="C19" s="79" t="s">
        <v>32</v>
      </c>
      <c r="D19" s="80"/>
      <c r="E19" s="69"/>
      <c r="F19" s="76">
        <v>1446.88</v>
      </c>
      <c r="G19" s="62">
        <f t="shared" si="1"/>
        <v>1446.88</v>
      </c>
      <c r="H19" s="48"/>
      <c r="I19" s="49">
        <f t="shared" si="2"/>
        <v>1446.88</v>
      </c>
      <c r="J19" s="80"/>
      <c r="K19" s="69"/>
      <c r="L19" s="76">
        <v>1446.88</v>
      </c>
      <c r="M19" s="62">
        <f t="shared" si="0"/>
        <v>1446.88</v>
      </c>
      <c r="N19" s="48"/>
      <c r="O19" s="49">
        <f t="shared" si="3"/>
        <v>1446.88</v>
      </c>
      <c r="P19" s="80"/>
      <c r="Q19" s="69"/>
      <c r="R19" s="76">
        <v>723.43600000000004</v>
      </c>
      <c r="S19" s="62">
        <f t="shared" si="4"/>
        <v>723.43600000000004</v>
      </c>
      <c r="T19" s="48"/>
      <c r="U19" s="49">
        <f t="shared" si="5"/>
        <v>723.43600000000004</v>
      </c>
      <c r="V19" s="81"/>
      <c r="W19" s="72"/>
      <c r="X19" s="78">
        <v>1446.88</v>
      </c>
      <c r="Y19" s="66">
        <f t="shared" si="6"/>
        <v>1446.88</v>
      </c>
      <c r="Z19" s="54"/>
      <c r="AA19" s="55">
        <f t="shared" si="7"/>
        <v>1446.88</v>
      </c>
      <c r="AB19" s="56">
        <f t="shared" si="8"/>
        <v>1</v>
      </c>
      <c r="AC19" s="57"/>
      <c r="AD19" s="3"/>
    </row>
    <row r="20" spans="1:30" x14ac:dyDescent="0.25">
      <c r="A20" s="1"/>
      <c r="B20" s="58" t="s">
        <v>33</v>
      </c>
      <c r="C20" s="82" t="s">
        <v>34</v>
      </c>
      <c r="D20" s="75"/>
      <c r="E20" s="61"/>
      <c r="F20" s="83">
        <v>39.520000000000003</v>
      </c>
      <c r="G20" s="62">
        <f t="shared" si="1"/>
        <v>39.520000000000003</v>
      </c>
      <c r="H20" s="48"/>
      <c r="I20" s="49">
        <f t="shared" si="2"/>
        <v>39.520000000000003</v>
      </c>
      <c r="J20" s="75"/>
      <c r="K20" s="61"/>
      <c r="L20" s="83">
        <v>180</v>
      </c>
      <c r="M20" s="62">
        <f t="shared" si="0"/>
        <v>180</v>
      </c>
      <c r="N20" s="48"/>
      <c r="O20" s="49">
        <f t="shared" si="3"/>
        <v>180</v>
      </c>
      <c r="P20" s="75"/>
      <c r="Q20" s="61"/>
      <c r="R20" s="83">
        <v>134.60900000000001</v>
      </c>
      <c r="S20" s="62">
        <f t="shared" si="4"/>
        <v>134.60900000000001</v>
      </c>
      <c r="T20" s="48"/>
      <c r="U20" s="49">
        <f t="shared" si="5"/>
        <v>134.60900000000001</v>
      </c>
      <c r="V20" s="77"/>
      <c r="W20" s="65"/>
      <c r="X20" s="84">
        <v>170</v>
      </c>
      <c r="Y20" s="66">
        <f t="shared" si="6"/>
        <v>170</v>
      </c>
      <c r="Z20" s="54"/>
      <c r="AA20" s="55">
        <f t="shared" si="7"/>
        <v>170</v>
      </c>
      <c r="AB20" s="56">
        <f t="shared" si="8"/>
        <v>0.94444444444444442</v>
      </c>
      <c r="AC20" s="57"/>
      <c r="AD20" s="3"/>
    </row>
    <row r="21" spans="1:30" x14ac:dyDescent="0.25">
      <c r="A21" s="1"/>
      <c r="B21" s="58" t="s">
        <v>35</v>
      </c>
      <c r="C21" s="85" t="s">
        <v>36</v>
      </c>
      <c r="D21" s="75"/>
      <c r="E21" s="61"/>
      <c r="F21" s="83">
        <v>678.92</v>
      </c>
      <c r="G21" s="62">
        <f t="shared" si="1"/>
        <v>678.92</v>
      </c>
      <c r="H21" s="86">
        <v>180.857</v>
      </c>
      <c r="I21" s="49">
        <f>G21+H21</f>
        <v>859.77699999999993</v>
      </c>
      <c r="J21" s="75"/>
      <c r="K21" s="61"/>
      <c r="L21" s="83"/>
      <c r="M21" s="62">
        <f t="shared" si="0"/>
        <v>0</v>
      </c>
      <c r="N21" s="86">
        <v>200</v>
      </c>
      <c r="O21" s="49">
        <f>M21+N21</f>
        <v>200</v>
      </c>
      <c r="P21" s="75"/>
      <c r="Q21" s="61"/>
      <c r="R21" s="83">
        <v>213.446</v>
      </c>
      <c r="S21" s="62">
        <f t="shared" si="4"/>
        <v>213.446</v>
      </c>
      <c r="T21" s="86">
        <v>51.305999999999997</v>
      </c>
      <c r="U21" s="49">
        <f>S21+T21</f>
        <v>264.75200000000001</v>
      </c>
      <c r="V21" s="77"/>
      <c r="W21" s="65"/>
      <c r="X21" s="84"/>
      <c r="Y21" s="66">
        <f t="shared" si="6"/>
        <v>0</v>
      </c>
      <c r="Z21" s="73">
        <v>200</v>
      </c>
      <c r="AA21" s="55">
        <f>Y21+Z21</f>
        <v>200</v>
      </c>
      <c r="AB21" s="56">
        <f t="shared" si="8"/>
        <v>1</v>
      </c>
      <c r="AC21" s="57"/>
      <c r="AD21" s="3"/>
    </row>
    <row r="22" spans="1:30" x14ac:dyDescent="0.25">
      <c r="A22" s="1"/>
      <c r="B22" s="58" t="s">
        <v>37</v>
      </c>
      <c r="C22" s="85" t="s">
        <v>38</v>
      </c>
      <c r="D22" s="75"/>
      <c r="E22" s="61"/>
      <c r="F22" s="83"/>
      <c r="G22" s="62">
        <f t="shared" si="1"/>
        <v>0</v>
      </c>
      <c r="H22" s="86">
        <v>180.857</v>
      </c>
      <c r="I22" s="49">
        <f t="shared" si="2"/>
        <v>180.857</v>
      </c>
      <c r="J22" s="75"/>
      <c r="K22" s="61"/>
      <c r="L22" s="83"/>
      <c r="M22" s="62">
        <f t="shared" si="0"/>
        <v>0</v>
      </c>
      <c r="N22" s="86">
        <v>200</v>
      </c>
      <c r="O22" s="49">
        <f t="shared" ref="O22:O23" si="9">M22+N22</f>
        <v>200</v>
      </c>
      <c r="P22" s="75"/>
      <c r="Q22" s="61"/>
      <c r="R22" s="83"/>
      <c r="S22" s="62">
        <f t="shared" si="4"/>
        <v>0</v>
      </c>
      <c r="T22" s="86">
        <v>51.305999999999997</v>
      </c>
      <c r="U22" s="49">
        <f t="shared" ref="U22:U23" si="10">S22+T22</f>
        <v>51.305999999999997</v>
      </c>
      <c r="V22" s="77"/>
      <c r="W22" s="65"/>
      <c r="X22" s="84"/>
      <c r="Y22" s="66">
        <f t="shared" si="6"/>
        <v>0</v>
      </c>
      <c r="Z22" s="73">
        <v>200</v>
      </c>
      <c r="AA22" s="55">
        <f t="shared" ref="AA22:AA23" si="11">Y22+Z22</f>
        <v>200</v>
      </c>
      <c r="AB22" s="56">
        <f t="shared" si="8"/>
        <v>1</v>
      </c>
      <c r="AC22" s="57"/>
      <c r="AD22" s="3"/>
    </row>
    <row r="23" spans="1:30" ht="15.75" thickBot="1" x14ac:dyDescent="0.3">
      <c r="A23" s="1"/>
      <c r="B23" s="87" t="s">
        <v>39</v>
      </c>
      <c r="C23" s="88" t="s">
        <v>40</v>
      </c>
      <c r="D23" s="89"/>
      <c r="E23" s="90"/>
      <c r="F23" s="91"/>
      <c r="G23" s="92">
        <f t="shared" si="1"/>
        <v>0</v>
      </c>
      <c r="H23" s="93"/>
      <c r="I23" s="94">
        <f t="shared" si="2"/>
        <v>0</v>
      </c>
      <c r="J23" s="89"/>
      <c r="K23" s="90"/>
      <c r="L23" s="91"/>
      <c r="M23" s="92">
        <f t="shared" si="0"/>
        <v>0</v>
      </c>
      <c r="N23" s="93"/>
      <c r="O23" s="94">
        <f t="shared" si="9"/>
        <v>0</v>
      </c>
      <c r="P23" s="89"/>
      <c r="Q23" s="90"/>
      <c r="R23" s="91"/>
      <c r="S23" s="92">
        <f t="shared" si="4"/>
        <v>0</v>
      </c>
      <c r="T23" s="93"/>
      <c r="U23" s="94">
        <f t="shared" si="10"/>
        <v>0</v>
      </c>
      <c r="V23" s="95"/>
      <c r="W23" s="96"/>
      <c r="X23" s="97"/>
      <c r="Y23" s="98">
        <f t="shared" si="6"/>
        <v>0</v>
      </c>
      <c r="Z23" s="99"/>
      <c r="AA23" s="100">
        <f t="shared" si="11"/>
        <v>0</v>
      </c>
      <c r="AB23" s="101" t="e">
        <f t="shared" si="8"/>
        <v>#DIV/0!</v>
      </c>
      <c r="AC23" s="57"/>
      <c r="AD23" s="3"/>
    </row>
    <row r="24" spans="1:30" ht="15.75" thickBot="1" x14ac:dyDescent="0.3">
      <c r="A24" s="1"/>
      <c r="B24" s="102" t="s">
        <v>41</v>
      </c>
      <c r="C24" s="103" t="s">
        <v>42</v>
      </c>
      <c r="D24" s="104">
        <f>SUM(D15:D21)</f>
        <v>5891.3779999999997</v>
      </c>
      <c r="E24" s="105">
        <f>SUM(E15:E21)</f>
        <v>47944.493999999999</v>
      </c>
      <c r="F24" s="105">
        <f>SUM(F15:F21)</f>
        <v>3335.5460000000003</v>
      </c>
      <c r="G24" s="106">
        <f>SUM(D24:F24)</f>
        <v>57171.417999999998</v>
      </c>
      <c r="H24" s="107">
        <f>SUM(H15:H21)</f>
        <v>180.857</v>
      </c>
      <c r="I24" s="107">
        <f>SUM(I15:I21)</f>
        <v>57352.274999999994</v>
      </c>
      <c r="J24" s="104">
        <f>SUM(J15:J21)</f>
        <v>7513.9000000000005</v>
      </c>
      <c r="K24" s="105">
        <f>SUM(K15:K21)</f>
        <v>47994.266000000003</v>
      </c>
      <c r="L24" s="105">
        <f>SUM(L15:L21)</f>
        <v>3576.88</v>
      </c>
      <c r="M24" s="106">
        <f>SUM(J24:L24)</f>
        <v>59085.046000000002</v>
      </c>
      <c r="N24" s="107">
        <f>SUM(N15:N21)</f>
        <v>200</v>
      </c>
      <c r="O24" s="107">
        <f>SUM(O15:O21)</f>
        <v>59285.046000000002</v>
      </c>
      <c r="P24" s="104">
        <f>SUM(P15:P21)</f>
        <v>2916.6979999999999</v>
      </c>
      <c r="Q24" s="105">
        <f>SUM(Q15:Q21)</f>
        <v>21970.866999999998</v>
      </c>
      <c r="R24" s="105">
        <f>SUM(R15:R21)</f>
        <v>2088.0909999999999</v>
      </c>
      <c r="S24" s="106">
        <f>SUM(P24:R24)</f>
        <v>26975.655999999999</v>
      </c>
      <c r="T24" s="107">
        <f>SUM(T15:T21)</f>
        <v>51.305999999999997</v>
      </c>
      <c r="U24" s="107">
        <f>SUM(U15:U21)</f>
        <v>27026.962</v>
      </c>
      <c r="V24" s="108">
        <f>SUM(V15:V21)</f>
        <v>6889.8</v>
      </c>
      <c r="W24" s="109">
        <f>SUM(W15:W21)</f>
        <v>44888.675000000003</v>
      </c>
      <c r="X24" s="109">
        <f>SUM(X15:X21)</f>
        <v>3816.88</v>
      </c>
      <c r="Y24" s="110">
        <f>SUM(V24:X24)</f>
        <v>55595.355000000003</v>
      </c>
      <c r="Z24" s="111">
        <f>SUM(Z15:Z21)</f>
        <v>200</v>
      </c>
      <c r="AA24" s="111">
        <f>SUM(AA15:AA21)</f>
        <v>55795.355000000003</v>
      </c>
      <c r="AB24" s="112">
        <f t="shared" si="8"/>
        <v>0.94113707864880469</v>
      </c>
      <c r="AC24" s="57"/>
      <c r="AD24" s="3"/>
    </row>
    <row r="25" spans="1:30" ht="15.75" customHeight="1" thickBot="1" x14ac:dyDescent="0.3">
      <c r="A25" s="1"/>
      <c r="B25" s="113"/>
      <c r="C25" s="114"/>
      <c r="D25" s="115" t="s">
        <v>43</v>
      </c>
      <c r="E25" s="116"/>
      <c r="F25" s="116"/>
      <c r="G25" s="117"/>
      <c r="H25" s="117"/>
      <c r="I25" s="118"/>
      <c r="J25" s="115" t="s">
        <v>43</v>
      </c>
      <c r="K25" s="116"/>
      <c r="L25" s="116"/>
      <c r="M25" s="117"/>
      <c r="N25" s="117"/>
      <c r="O25" s="118"/>
      <c r="P25" s="115" t="s">
        <v>43</v>
      </c>
      <c r="Q25" s="116"/>
      <c r="R25" s="116"/>
      <c r="S25" s="117"/>
      <c r="T25" s="117"/>
      <c r="U25" s="118"/>
      <c r="V25" s="119" t="s">
        <v>43</v>
      </c>
      <c r="W25" s="120"/>
      <c r="X25" s="120"/>
      <c r="Y25" s="121"/>
      <c r="Z25" s="121"/>
      <c r="AA25" s="122"/>
      <c r="AB25" s="123" t="s">
        <v>12</v>
      </c>
      <c r="AC25" s="57"/>
      <c r="AD25" s="3"/>
    </row>
    <row r="26" spans="1:30" ht="15.75" thickBot="1" x14ac:dyDescent="0.3">
      <c r="A26" s="1"/>
      <c r="B26" s="124" t="s">
        <v>6</v>
      </c>
      <c r="C26" s="11" t="s">
        <v>7</v>
      </c>
      <c r="D26" s="125" t="s">
        <v>44</v>
      </c>
      <c r="E26" s="126"/>
      <c r="F26" s="126"/>
      <c r="G26" s="127" t="s">
        <v>45</v>
      </c>
      <c r="H26" s="128" t="s">
        <v>46</v>
      </c>
      <c r="I26" s="129" t="s">
        <v>43</v>
      </c>
      <c r="J26" s="125" t="s">
        <v>44</v>
      </c>
      <c r="K26" s="126"/>
      <c r="L26" s="126"/>
      <c r="M26" s="127" t="s">
        <v>45</v>
      </c>
      <c r="N26" s="128" t="s">
        <v>46</v>
      </c>
      <c r="O26" s="129" t="s">
        <v>43</v>
      </c>
      <c r="P26" s="125" t="s">
        <v>44</v>
      </c>
      <c r="Q26" s="126"/>
      <c r="R26" s="126"/>
      <c r="S26" s="127" t="s">
        <v>45</v>
      </c>
      <c r="T26" s="128" t="s">
        <v>46</v>
      </c>
      <c r="U26" s="129" t="s">
        <v>43</v>
      </c>
      <c r="V26" s="130" t="s">
        <v>44</v>
      </c>
      <c r="W26" s="131"/>
      <c r="X26" s="131"/>
      <c r="Y26" s="132" t="s">
        <v>45</v>
      </c>
      <c r="Z26" s="133" t="s">
        <v>46</v>
      </c>
      <c r="AA26" s="134" t="s">
        <v>43</v>
      </c>
      <c r="AB26" s="135"/>
      <c r="AC26" s="57"/>
      <c r="AD26" s="3"/>
    </row>
    <row r="27" spans="1:30" ht="15.75" thickBot="1" x14ac:dyDescent="0.3">
      <c r="A27" s="1"/>
      <c r="B27" s="136"/>
      <c r="C27" s="17"/>
      <c r="D27" s="137" t="s">
        <v>47</v>
      </c>
      <c r="E27" s="138" t="s">
        <v>48</v>
      </c>
      <c r="F27" s="139" t="s">
        <v>49</v>
      </c>
      <c r="G27" s="140"/>
      <c r="H27" s="141"/>
      <c r="I27" s="142"/>
      <c r="J27" s="137" t="s">
        <v>47</v>
      </c>
      <c r="K27" s="138" t="s">
        <v>48</v>
      </c>
      <c r="L27" s="139" t="s">
        <v>49</v>
      </c>
      <c r="M27" s="140"/>
      <c r="N27" s="141"/>
      <c r="O27" s="142"/>
      <c r="P27" s="137" t="s">
        <v>47</v>
      </c>
      <c r="Q27" s="138" t="s">
        <v>48</v>
      </c>
      <c r="R27" s="139" t="s">
        <v>49</v>
      </c>
      <c r="S27" s="140"/>
      <c r="T27" s="141"/>
      <c r="U27" s="142"/>
      <c r="V27" s="143" t="s">
        <v>47</v>
      </c>
      <c r="W27" s="144" t="s">
        <v>48</v>
      </c>
      <c r="X27" s="145" t="s">
        <v>49</v>
      </c>
      <c r="Y27" s="146"/>
      <c r="Z27" s="147"/>
      <c r="AA27" s="148"/>
      <c r="AB27" s="149"/>
      <c r="AC27" s="57"/>
      <c r="AD27" s="3"/>
    </row>
    <row r="28" spans="1:30" x14ac:dyDescent="0.25">
      <c r="A28" s="1"/>
      <c r="B28" s="42" t="s">
        <v>50</v>
      </c>
      <c r="C28" s="150" t="s">
        <v>51</v>
      </c>
      <c r="D28" s="151">
        <v>141.94300000000001</v>
      </c>
      <c r="E28" s="152"/>
      <c r="F28" s="152"/>
      <c r="G28" s="153">
        <f>SUM(D28:F28)</f>
        <v>141.94300000000001</v>
      </c>
      <c r="H28" s="154"/>
      <c r="I28" s="155">
        <f>G28+H28</f>
        <v>141.94300000000001</v>
      </c>
      <c r="J28" s="151">
        <v>120</v>
      </c>
      <c r="K28" s="152"/>
      <c r="L28" s="152"/>
      <c r="M28" s="153">
        <f>SUM(J28:L28)</f>
        <v>120</v>
      </c>
      <c r="N28" s="154"/>
      <c r="O28" s="155">
        <f>M28+N28</f>
        <v>120</v>
      </c>
      <c r="P28" s="151">
        <v>15.702999999999999</v>
      </c>
      <c r="Q28" s="152"/>
      <c r="R28" s="152"/>
      <c r="S28" s="153">
        <f>SUM(P28:R28)</f>
        <v>15.702999999999999</v>
      </c>
      <c r="T28" s="153"/>
      <c r="U28" s="155">
        <f>S28+T28</f>
        <v>15.702999999999999</v>
      </c>
      <c r="V28" s="156">
        <v>200</v>
      </c>
      <c r="W28" s="157"/>
      <c r="X28" s="157"/>
      <c r="Y28" s="158">
        <f>SUM(V28:X28)</f>
        <v>200</v>
      </c>
      <c r="Z28" s="158"/>
      <c r="AA28" s="159">
        <f>Y28+Z28</f>
        <v>200</v>
      </c>
      <c r="AB28" s="56">
        <f t="shared" ref="AB28:AB41" si="12">(AA28/O28)</f>
        <v>1.6666666666666667</v>
      </c>
      <c r="AC28" s="57"/>
      <c r="AD28" s="3"/>
    </row>
    <row r="29" spans="1:30" x14ac:dyDescent="0.25">
      <c r="A29" s="1"/>
      <c r="B29" s="58" t="s">
        <v>52</v>
      </c>
      <c r="C29" s="160" t="s">
        <v>53</v>
      </c>
      <c r="D29" s="161">
        <v>543.16200000000003</v>
      </c>
      <c r="E29" s="162">
        <v>571.72799999999995</v>
      </c>
      <c r="F29" s="163">
        <v>1525.1410000000001</v>
      </c>
      <c r="G29" s="164">
        <f t="shared" ref="G29:G38" si="13">SUM(D29:F29)</f>
        <v>2640.0309999999999</v>
      </c>
      <c r="H29" s="165">
        <v>11.811</v>
      </c>
      <c r="I29" s="49">
        <f t="shared" ref="I29:I38" si="14">G29+H29</f>
        <v>2651.8420000000001</v>
      </c>
      <c r="J29" s="161">
        <v>507</v>
      </c>
      <c r="K29" s="162">
        <v>162.83199999999999</v>
      </c>
      <c r="L29" s="163">
        <v>1980</v>
      </c>
      <c r="M29" s="164">
        <f t="shared" ref="M29:M38" si="15">SUM(J29:L29)</f>
        <v>2649.8319999999999</v>
      </c>
      <c r="N29" s="165">
        <v>50</v>
      </c>
      <c r="O29" s="49">
        <f t="shared" ref="O29:O38" si="16">M29+N29</f>
        <v>2699.8319999999999</v>
      </c>
      <c r="P29" s="161">
        <v>332.70499999999998</v>
      </c>
      <c r="Q29" s="163">
        <v>111.372</v>
      </c>
      <c r="R29" s="163">
        <v>1078.905</v>
      </c>
      <c r="S29" s="164">
        <f t="shared" ref="S29:S38" si="17">SUM(P29:R29)</f>
        <v>1522.982</v>
      </c>
      <c r="T29" s="166"/>
      <c r="U29" s="49">
        <f t="shared" ref="U29:U38" si="18">S29+T29</f>
        <v>1522.982</v>
      </c>
      <c r="V29" s="167">
        <v>568.93100000000004</v>
      </c>
      <c r="W29" s="168">
        <v>146.578</v>
      </c>
      <c r="X29" s="168">
        <v>2200</v>
      </c>
      <c r="Y29" s="169">
        <f t="shared" ref="Y29:Y38" si="19">SUM(V29:X29)</f>
        <v>2915.509</v>
      </c>
      <c r="Z29" s="169">
        <v>50</v>
      </c>
      <c r="AA29" s="55">
        <f t="shared" ref="AA29:AA38" si="20">Y29+Z29</f>
        <v>2965.509</v>
      </c>
      <c r="AB29" s="56">
        <f t="shared" si="12"/>
        <v>1.0984050118674051</v>
      </c>
      <c r="AC29" s="57"/>
      <c r="AD29" s="3"/>
    </row>
    <row r="30" spans="1:30" x14ac:dyDescent="0.25">
      <c r="A30" s="1"/>
      <c r="B30" s="58" t="s">
        <v>54</v>
      </c>
      <c r="C30" s="85" t="s">
        <v>55</v>
      </c>
      <c r="D30" s="161">
        <v>3331.7339999999999</v>
      </c>
      <c r="E30" s="162"/>
      <c r="F30" s="163"/>
      <c r="G30" s="164">
        <f t="shared" si="13"/>
        <v>3331.7339999999999</v>
      </c>
      <c r="H30" s="165">
        <v>42.210999999999999</v>
      </c>
      <c r="I30" s="49">
        <f t="shared" si="14"/>
        <v>3373.9449999999997</v>
      </c>
      <c r="J30" s="161">
        <v>5126</v>
      </c>
      <c r="K30" s="162"/>
      <c r="L30" s="163"/>
      <c r="M30" s="164">
        <f t="shared" si="15"/>
        <v>5126</v>
      </c>
      <c r="N30" s="165">
        <v>110</v>
      </c>
      <c r="O30" s="49">
        <f t="shared" si="16"/>
        <v>5236</v>
      </c>
      <c r="P30" s="161">
        <v>1900.425</v>
      </c>
      <c r="Q30" s="163"/>
      <c r="R30" s="163"/>
      <c r="S30" s="164">
        <f t="shared" si="17"/>
        <v>1900.425</v>
      </c>
      <c r="T30" s="164"/>
      <c r="U30" s="49">
        <f t="shared" si="18"/>
        <v>1900.425</v>
      </c>
      <c r="V30" s="167">
        <v>4300</v>
      </c>
      <c r="W30" s="168"/>
      <c r="X30" s="168"/>
      <c r="Y30" s="169">
        <f t="shared" si="19"/>
        <v>4300</v>
      </c>
      <c r="Z30" s="169">
        <v>110</v>
      </c>
      <c r="AA30" s="55">
        <f t="shared" si="20"/>
        <v>4410</v>
      </c>
      <c r="AB30" s="56">
        <f t="shared" si="12"/>
        <v>0.84224598930481287</v>
      </c>
      <c r="AC30" s="57"/>
      <c r="AD30" s="3"/>
    </row>
    <row r="31" spans="1:30" x14ac:dyDescent="0.25">
      <c r="A31" s="1"/>
      <c r="B31" s="58" t="s">
        <v>56</v>
      </c>
      <c r="C31" s="85" t="s">
        <v>57</v>
      </c>
      <c r="D31" s="161">
        <v>842.13199999999995</v>
      </c>
      <c r="E31" s="162">
        <v>60.073</v>
      </c>
      <c r="F31" s="163">
        <v>4.9779999999999998</v>
      </c>
      <c r="G31" s="164">
        <f t="shared" si="13"/>
        <v>907.18299999999988</v>
      </c>
      <c r="H31" s="165">
        <v>7.65</v>
      </c>
      <c r="I31" s="49">
        <f t="shared" si="14"/>
        <v>914.83299999999986</v>
      </c>
      <c r="J31" s="161">
        <v>861.43100000000004</v>
      </c>
      <c r="K31" s="162">
        <v>247</v>
      </c>
      <c r="L31" s="163">
        <v>20</v>
      </c>
      <c r="M31" s="164">
        <f t="shared" si="15"/>
        <v>1128.431</v>
      </c>
      <c r="N31" s="165">
        <v>40</v>
      </c>
      <c r="O31" s="49">
        <f t="shared" si="16"/>
        <v>1168.431</v>
      </c>
      <c r="P31" s="161">
        <v>573.72500000000002</v>
      </c>
      <c r="Q31" s="163">
        <v>30.434999999999999</v>
      </c>
      <c r="R31" s="163">
        <v>4.0720000000000001</v>
      </c>
      <c r="S31" s="164">
        <f t="shared" si="17"/>
        <v>608.23199999999997</v>
      </c>
      <c r="T31" s="164"/>
      <c r="U31" s="49">
        <f t="shared" si="18"/>
        <v>608.23199999999997</v>
      </c>
      <c r="V31" s="167">
        <v>949</v>
      </c>
      <c r="W31" s="168">
        <v>60</v>
      </c>
      <c r="X31" s="168">
        <v>20</v>
      </c>
      <c r="Y31" s="169">
        <f t="shared" si="19"/>
        <v>1029</v>
      </c>
      <c r="Z31" s="169">
        <v>40</v>
      </c>
      <c r="AA31" s="55">
        <f t="shared" si="20"/>
        <v>1069</v>
      </c>
      <c r="AB31" s="56">
        <f t="shared" si="12"/>
        <v>0.91490212087834022</v>
      </c>
      <c r="AC31" s="57"/>
      <c r="AD31" s="3"/>
    </row>
    <row r="32" spans="1:30" x14ac:dyDescent="0.25">
      <c r="A32" s="1"/>
      <c r="B32" s="58" t="s">
        <v>58</v>
      </c>
      <c r="C32" s="85" t="s">
        <v>59</v>
      </c>
      <c r="D32" s="170">
        <v>381.09500000000003</v>
      </c>
      <c r="E32" s="162">
        <v>34302.620000000003</v>
      </c>
      <c r="F32" s="163">
        <v>6.5</v>
      </c>
      <c r="G32" s="164">
        <f t="shared" si="13"/>
        <v>34690.215000000004</v>
      </c>
      <c r="H32" s="165"/>
      <c r="I32" s="49">
        <f t="shared" si="14"/>
        <v>34690.215000000004</v>
      </c>
      <c r="J32" s="171">
        <v>202.75399999999999</v>
      </c>
      <c r="K32" s="162">
        <v>34356.538</v>
      </c>
      <c r="L32" s="163"/>
      <c r="M32" s="164">
        <f t="shared" si="15"/>
        <v>34559.292000000001</v>
      </c>
      <c r="N32" s="165"/>
      <c r="O32" s="49">
        <f t="shared" si="16"/>
        <v>34559.292000000001</v>
      </c>
      <c r="P32" s="171">
        <v>202.75399999999999</v>
      </c>
      <c r="Q32" s="163">
        <v>15766.401</v>
      </c>
      <c r="R32" s="163"/>
      <c r="S32" s="164">
        <f t="shared" si="17"/>
        <v>15969.155000000001</v>
      </c>
      <c r="T32" s="164"/>
      <c r="U32" s="49">
        <f t="shared" si="18"/>
        <v>15969.155000000001</v>
      </c>
      <c r="V32" s="172">
        <v>135.63999999999999</v>
      </c>
      <c r="W32" s="168">
        <v>32393.413</v>
      </c>
      <c r="X32" s="168"/>
      <c r="Y32" s="169">
        <f t="shared" si="19"/>
        <v>32529.053</v>
      </c>
      <c r="Z32" s="169"/>
      <c r="AA32" s="55">
        <f t="shared" si="20"/>
        <v>32529.053</v>
      </c>
      <c r="AB32" s="56">
        <f t="shared" si="12"/>
        <v>0.9412534550765681</v>
      </c>
      <c r="AC32" s="57"/>
      <c r="AD32" s="3"/>
    </row>
    <row r="33" spans="1:30" x14ac:dyDescent="0.25">
      <c r="A33" s="1"/>
      <c r="B33" s="58" t="s">
        <v>60</v>
      </c>
      <c r="C33" s="79" t="s">
        <v>61</v>
      </c>
      <c r="D33" s="170">
        <v>270.495</v>
      </c>
      <c r="E33" s="162">
        <v>33981.714999999997</v>
      </c>
      <c r="F33" s="163">
        <v>0</v>
      </c>
      <c r="G33" s="164">
        <f t="shared" si="13"/>
        <v>34252.21</v>
      </c>
      <c r="H33" s="165"/>
      <c r="I33" s="49">
        <f t="shared" si="14"/>
        <v>34252.21</v>
      </c>
      <c r="J33" s="171">
        <v>138.95400000000001</v>
      </c>
      <c r="K33" s="162">
        <v>33553.413</v>
      </c>
      <c r="L33" s="163"/>
      <c r="M33" s="164">
        <f t="shared" si="15"/>
        <v>33692.366999999998</v>
      </c>
      <c r="N33" s="165"/>
      <c r="O33" s="49">
        <f t="shared" si="16"/>
        <v>33692.366999999998</v>
      </c>
      <c r="P33" s="171">
        <v>138.95400000000001</v>
      </c>
      <c r="Q33" s="163">
        <v>15378.036</v>
      </c>
      <c r="R33" s="163"/>
      <c r="S33" s="164">
        <f t="shared" si="17"/>
        <v>15516.99</v>
      </c>
      <c r="T33" s="164"/>
      <c r="U33" s="49">
        <f t="shared" si="18"/>
        <v>15516.99</v>
      </c>
      <c r="V33" s="172">
        <v>135.63999999999999</v>
      </c>
      <c r="W33" s="168">
        <v>32343.413</v>
      </c>
      <c r="X33" s="168"/>
      <c r="Y33" s="169">
        <f t="shared" si="19"/>
        <v>32479.053</v>
      </c>
      <c r="Z33" s="169"/>
      <c r="AA33" s="55">
        <f t="shared" si="20"/>
        <v>32479.053</v>
      </c>
      <c r="AB33" s="56">
        <f t="shared" si="12"/>
        <v>0.96398846065044941</v>
      </c>
      <c r="AC33" s="57"/>
      <c r="AD33" s="3"/>
    </row>
    <row r="34" spans="1:30" x14ac:dyDescent="0.25">
      <c r="A34" s="1"/>
      <c r="B34" s="58" t="s">
        <v>62</v>
      </c>
      <c r="C34" s="173" t="s">
        <v>63</v>
      </c>
      <c r="D34" s="170">
        <v>110.6</v>
      </c>
      <c r="E34" s="162">
        <v>320.90499999999997</v>
      </c>
      <c r="F34" s="163">
        <v>6.5</v>
      </c>
      <c r="G34" s="164">
        <f t="shared" si="13"/>
        <v>438.005</v>
      </c>
      <c r="H34" s="165"/>
      <c r="I34" s="49">
        <f t="shared" si="14"/>
        <v>438.005</v>
      </c>
      <c r="J34" s="170">
        <v>63.8</v>
      </c>
      <c r="K34" s="162">
        <v>803.125</v>
      </c>
      <c r="L34" s="163"/>
      <c r="M34" s="164">
        <f>SUM(J34:L34)</f>
        <v>866.92499999999995</v>
      </c>
      <c r="N34" s="165"/>
      <c r="O34" s="49">
        <f t="shared" si="16"/>
        <v>866.92499999999995</v>
      </c>
      <c r="P34" s="170">
        <v>63.8</v>
      </c>
      <c r="Q34" s="163">
        <v>388.36500000000001</v>
      </c>
      <c r="R34" s="163"/>
      <c r="S34" s="164">
        <f t="shared" si="17"/>
        <v>452.16500000000002</v>
      </c>
      <c r="T34" s="164"/>
      <c r="U34" s="49">
        <f t="shared" si="18"/>
        <v>452.16500000000002</v>
      </c>
      <c r="V34" s="172" t="s">
        <v>64</v>
      </c>
      <c r="W34" s="168">
        <v>50</v>
      </c>
      <c r="X34" s="168"/>
      <c r="Y34" s="169">
        <f t="shared" si="19"/>
        <v>50</v>
      </c>
      <c r="Z34" s="169"/>
      <c r="AA34" s="55">
        <f t="shared" si="20"/>
        <v>50</v>
      </c>
      <c r="AB34" s="56">
        <f t="shared" si="12"/>
        <v>5.7675116071171095E-2</v>
      </c>
      <c r="AC34" s="57"/>
      <c r="AD34" s="3"/>
    </row>
    <row r="35" spans="1:30" x14ac:dyDescent="0.25">
      <c r="A35" s="1"/>
      <c r="B35" s="58" t="s">
        <v>65</v>
      </c>
      <c r="C35" s="85" t="s">
        <v>66</v>
      </c>
      <c r="D35" s="170">
        <v>109.173</v>
      </c>
      <c r="E35" s="162">
        <v>11626.171</v>
      </c>
      <c r="F35" s="163"/>
      <c r="G35" s="164">
        <f t="shared" si="13"/>
        <v>11735.344000000001</v>
      </c>
      <c r="H35" s="165"/>
      <c r="I35" s="49">
        <f t="shared" si="14"/>
        <v>11735.344000000001</v>
      </c>
      <c r="J35" s="171">
        <v>46.966999999999999</v>
      </c>
      <c r="K35" s="162">
        <v>11497.828</v>
      </c>
      <c r="L35" s="163"/>
      <c r="M35" s="164">
        <f t="shared" si="15"/>
        <v>11544.795</v>
      </c>
      <c r="N35" s="165"/>
      <c r="O35" s="49">
        <f t="shared" si="16"/>
        <v>11544.795</v>
      </c>
      <c r="P35" s="171">
        <v>46.966999999999999</v>
      </c>
      <c r="Q35" s="163">
        <v>5281.5810000000001</v>
      </c>
      <c r="R35" s="163"/>
      <c r="S35" s="164">
        <f t="shared" si="17"/>
        <v>5328.5479999999998</v>
      </c>
      <c r="T35" s="164"/>
      <c r="U35" s="49">
        <f t="shared" si="18"/>
        <v>5328.5479999999998</v>
      </c>
      <c r="V35" s="172">
        <v>45.847000000000001</v>
      </c>
      <c r="W35" s="168">
        <v>11084.816000000001</v>
      </c>
      <c r="X35" s="168"/>
      <c r="Y35" s="169">
        <f t="shared" si="19"/>
        <v>11130.663</v>
      </c>
      <c r="Z35" s="169"/>
      <c r="AA35" s="55">
        <f t="shared" si="20"/>
        <v>11130.663</v>
      </c>
      <c r="AB35" s="56">
        <f t="shared" si="12"/>
        <v>0.96412825000357305</v>
      </c>
      <c r="AC35" s="57"/>
      <c r="AD35" s="3"/>
    </row>
    <row r="36" spans="1:30" x14ac:dyDescent="0.25">
      <c r="A36" s="1"/>
      <c r="B36" s="58" t="s">
        <v>67</v>
      </c>
      <c r="C36" s="85" t="s">
        <v>68</v>
      </c>
      <c r="D36" s="161"/>
      <c r="E36" s="162"/>
      <c r="F36" s="163"/>
      <c r="G36" s="164">
        <f t="shared" si="13"/>
        <v>0</v>
      </c>
      <c r="H36" s="165"/>
      <c r="I36" s="49">
        <f t="shared" si="14"/>
        <v>0</v>
      </c>
      <c r="J36" s="161"/>
      <c r="K36" s="162"/>
      <c r="L36" s="163"/>
      <c r="M36" s="164">
        <f t="shared" si="15"/>
        <v>0</v>
      </c>
      <c r="N36" s="165"/>
      <c r="O36" s="49">
        <f t="shared" si="16"/>
        <v>0</v>
      </c>
      <c r="P36" s="161"/>
      <c r="Q36" s="163"/>
      <c r="R36" s="163"/>
      <c r="S36" s="164">
        <f t="shared" si="17"/>
        <v>0</v>
      </c>
      <c r="T36" s="164"/>
      <c r="U36" s="49">
        <f t="shared" si="18"/>
        <v>0</v>
      </c>
      <c r="V36" s="167"/>
      <c r="W36" s="168"/>
      <c r="X36" s="168"/>
      <c r="Y36" s="169">
        <f t="shared" si="19"/>
        <v>0</v>
      </c>
      <c r="Z36" s="169"/>
      <c r="AA36" s="55">
        <f t="shared" si="20"/>
        <v>0</v>
      </c>
      <c r="AB36" s="56" t="e">
        <f t="shared" si="12"/>
        <v>#DIV/0!</v>
      </c>
      <c r="AC36" s="57"/>
      <c r="AD36" s="3"/>
    </row>
    <row r="37" spans="1:30" x14ac:dyDescent="0.25">
      <c r="A37" s="1"/>
      <c r="B37" s="58" t="s">
        <v>69</v>
      </c>
      <c r="C37" s="85" t="s">
        <v>70</v>
      </c>
      <c r="D37" s="161">
        <v>468.06900000000002</v>
      </c>
      <c r="E37" s="162"/>
      <c r="F37" s="163">
        <v>1446.88</v>
      </c>
      <c r="G37" s="164">
        <f t="shared" si="13"/>
        <v>1914.9490000000001</v>
      </c>
      <c r="H37" s="165"/>
      <c r="I37" s="49">
        <f t="shared" si="14"/>
        <v>1914.9490000000001</v>
      </c>
      <c r="J37" s="161">
        <v>468.06900000000002</v>
      </c>
      <c r="K37" s="162"/>
      <c r="L37" s="163">
        <v>1446.88</v>
      </c>
      <c r="M37" s="164">
        <f t="shared" si="15"/>
        <v>1914.9490000000001</v>
      </c>
      <c r="N37" s="165"/>
      <c r="O37" s="49">
        <f t="shared" si="16"/>
        <v>1914.9490000000001</v>
      </c>
      <c r="P37" s="161">
        <v>235.143</v>
      </c>
      <c r="Q37" s="163"/>
      <c r="R37" s="163">
        <v>723.43600000000004</v>
      </c>
      <c r="S37" s="164">
        <f t="shared" si="17"/>
        <v>958.57900000000006</v>
      </c>
      <c r="T37" s="164"/>
      <c r="U37" s="49">
        <f t="shared" si="18"/>
        <v>958.57900000000006</v>
      </c>
      <c r="V37" s="161">
        <v>468.06900000000002</v>
      </c>
      <c r="W37" s="168"/>
      <c r="X37" s="168">
        <v>1446.88</v>
      </c>
      <c r="Y37" s="169">
        <f t="shared" si="19"/>
        <v>1914.9490000000001</v>
      </c>
      <c r="Z37" s="169"/>
      <c r="AA37" s="55">
        <f t="shared" si="20"/>
        <v>1914.9490000000001</v>
      </c>
      <c r="AB37" s="56">
        <f t="shared" si="12"/>
        <v>1</v>
      </c>
      <c r="AC37" s="57"/>
      <c r="AD37" s="3"/>
    </row>
    <row r="38" spans="1:30" ht="15.75" thickBot="1" x14ac:dyDescent="0.3">
      <c r="A38" s="1"/>
      <c r="B38" s="174" t="s">
        <v>71</v>
      </c>
      <c r="C38" s="175" t="s">
        <v>72</v>
      </c>
      <c r="D38" s="176">
        <v>282.09899999999999</v>
      </c>
      <c r="E38" s="177">
        <v>1383.902</v>
      </c>
      <c r="F38" s="178">
        <v>110.473</v>
      </c>
      <c r="G38" s="164">
        <f t="shared" si="13"/>
        <v>1776.4739999999999</v>
      </c>
      <c r="H38" s="179"/>
      <c r="I38" s="94">
        <f t="shared" si="14"/>
        <v>1776.4739999999999</v>
      </c>
      <c r="J38" s="176">
        <v>181.679</v>
      </c>
      <c r="K38" s="177">
        <v>1730.068</v>
      </c>
      <c r="L38" s="178">
        <v>130</v>
      </c>
      <c r="M38" s="180">
        <f t="shared" si="15"/>
        <v>2041.7470000000001</v>
      </c>
      <c r="N38" s="179"/>
      <c r="O38" s="94">
        <f t="shared" si="16"/>
        <v>2041.7470000000001</v>
      </c>
      <c r="P38" s="176">
        <v>131.428</v>
      </c>
      <c r="Q38" s="178">
        <v>781.07799999999997</v>
      </c>
      <c r="R38" s="178">
        <v>129.93199999999999</v>
      </c>
      <c r="S38" s="180">
        <f t="shared" si="17"/>
        <v>1042.4379999999999</v>
      </c>
      <c r="T38" s="180"/>
      <c r="U38" s="94">
        <f t="shared" si="18"/>
        <v>1042.4379999999999</v>
      </c>
      <c r="V38" s="181">
        <v>222.31299999999999</v>
      </c>
      <c r="W38" s="182">
        <v>1203.8679999999999</v>
      </c>
      <c r="X38" s="182">
        <v>150</v>
      </c>
      <c r="Y38" s="183">
        <f t="shared" si="19"/>
        <v>1576.181</v>
      </c>
      <c r="Z38" s="183"/>
      <c r="AA38" s="100">
        <f t="shared" si="20"/>
        <v>1576.181</v>
      </c>
      <c r="AB38" s="101">
        <f t="shared" si="12"/>
        <v>0.77197664549035705</v>
      </c>
      <c r="AC38" s="57"/>
      <c r="AD38" s="3"/>
    </row>
    <row r="39" spans="1:30" ht="15.75" thickBot="1" x14ac:dyDescent="0.3">
      <c r="A39" s="1"/>
      <c r="B39" s="102" t="s">
        <v>73</v>
      </c>
      <c r="C39" s="184" t="s">
        <v>74</v>
      </c>
      <c r="D39" s="185">
        <f>SUM(D35:D38)+SUM(D28:D32)</f>
        <v>6099.4069999999992</v>
      </c>
      <c r="E39" s="185">
        <f>SUM(E35:E38)+SUM(E28:E32)</f>
        <v>47944.494000000006</v>
      </c>
      <c r="F39" s="185">
        <f>SUM(F35:F38)+SUM(F28:F32)</f>
        <v>3093.9720000000002</v>
      </c>
      <c r="G39" s="186">
        <f>SUM(D39:F39)</f>
        <v>57137.873000000007</v>
      </c>
      <c r="H39" s="187">
        <f>SUM(H28:H32)+SUM(H35:H38)</f>
        <v>61.671999999999997</v>
      </c>
      <c r="I39" s="188">
        <f>SUM(I35:I38)+SUM(I28:I32)</f>
        <v>57199.545000000006</v>
      </c>
      <c r="J39" s="185">
        <f>SUM(J35:J38)+SUM(J28:J32)</f>
        <v>7513.9000000000005</v>
      </c>
      <c r="K39" s="185">
        <f>SUM(K35:K38)+SUM(K28:K32)</f>
        <v>47994.266000000003</v>
      </c>
      <c r="L39" s="185">
        <f>SUM(L35:L38)+SUM(L28:L32)</f>
        <v>3576.88</v>
      </c>
      <c r="M39" s="186">
        <f>SUM(J39:L39)</f>
        <v>59085.046000000002</v>
      </c>
      <c r="N39" s="187">
        <f>SUM(N28:N32)+SUM(N35:N38)</f>
        <v>200</v>
      </c>
      <c r="O39" s="188">
        <f>SUM(O35:O38)+SUM(O28:O32)</f>
        <v>59285.046000000002</v>
      </c>
      <c r="P39" s="185">
        <f>SUM(P35:P38)+SUM(P28:P32)</f>
        <v>3438.85</v>
      </c>
      <c r="Q39" s="185">
        <f>SUM(Q35:Q38)+SUM(Q28:Q32)</f>
        <v>21970.866999999998</v>
      </c>
      <c r="R39" s="185">
        <f>SUM(R35:R38)+SUM(R28:R32)</f>
        <v>1936.3449999999998</v>
      </c>
      <c r="S39" s="186">
        <f>SUM(P39:R39)</f>
        <v>27346.061999999998</v>
      </c>
      <c r="T39" s="187">
        <f>SUM(T28:T32)+SUM(T35:T38)</f>
        <v>0</v>
      </c>
      <c r="U39" s="188">
        <f>SUM(U35:U38)+SUM(U28:U32)</f>
        <v>27346.061999999998</v>
      </c>
      <c r="V39" s="189">
        <f>SUM(V35:V38)+SUM(V28:V32)</f>
        <v>6889.8000000000011</v>
      </c>
      <c r="W39" s="189">
        <f>SUM(W35:W38)+SUM(W28:W32)</f>
        <v>44888.675000000003</v>
      </c>
      <c r="X39" s="189">
        <f>SUM(X35:X38)+SUM(X28:X32)</f>
        <v>3816.88</v>
      </c>
      <c r="Y39" s="158">
        <f>SUM(V39:X39)</f>
        <v>55595.355000000003</v>
      </c>
      <c r="Z39" s="190">
        <f>SUM(Z28:Z32)+SUM(Z35:Z38)</f>
        <v>200</v>
      </c>
      <c r="AA39" s="191">
        <f>SUM(AA35:AA38)+SUM(AA28:AA32)</f>
        <v>55795.354999999996</v>
      </c>
      <c r="AB39" s="112">
        <f t="shared" si="12"/>
        <v>0.94113707864880447</v>
      </c>
      <c r="AC39" s="57"/>
      <c r="AD39" s="3"/>
    </row>
    <row r="40" spans="1:30" ht="19.5" thickBot="1" x14ac:dyDescent="0.35">
      <c r="A40" s="1"/>
      <c r="B40" s="192" t="s">
        <v>75</v>
      </c>
      <c r="C40" s="193" t="s">
        <v>76</v>
      </c>
      <c r="D40" s="194">
        <f t="shared" ref="D40:AA40" si="21">D24-D39</f>
        <v>-208.02899999999954</v>
      </c>
      <c r="E40" s="194">
        <f t="shared" si="21"/>
        <v>0</v>
      </c>
      <c r="F40" s="194">
        <f t="shared" si="21"/>
        <v>241.57400000000007</v>
      </c>
      <c r="G40" s="195">
        <f t="shared" si="21"/>
        <v>33.544999999990978</v>
      </c>
      <c r="H40" s="195">
        <f t="shared" si="21"/>
        <v>119.185</v>
      </c>
      <c r="I40" s="196">
        <f t="shared" si="21"/>
        <v>152.72999999998865</v>
      </c>
      <c r="J40" s="194">
        <f t="shared" si="21"/>
        <v>0</v>
      </c>
      <c r="K40" s="194">
        <f t="shared" si="21"/>
        <v>0</v>
      </c>
      <c r="L40" s="194">
        <f t="shared" si="21"/>
        <v>0</v>
      </c>
      <c r="M40" s="195">
        <f t="shared" si="21"/>
        <v>0</v>
      </c>
      <c r="N40" s="195">
        <f t="shared" si="21"/>
        <v>0</v>
      </c>
      <c r="O40" s="196">
        <f t="shared" si="21"/>
        <v>0</v>
      </c>
      <c r="P40" s="194">
        <f t="shared" si="21"/>
        <v>-522.15200000000004</v>
      </c>
      <c r="Q40" s="194">
        <f t="shared" si="21"/>
        <v>0</v>
      </c>
      <c r="R40" s="194">
        <f t="shared" si="21"/>
        <v>151.74600000000009</v>
      </c>
      <c r="S40" s="195">
        <f t="shared" si="21"/>
        <v>-370.40599999999904</v>
      </c>
      <c r="T40" s="195">
        <f t="shared" si="21"/>
        <v>51.305999999999997</v>
      </c>
      <c r="U40" s="196">
        <f t="shared" si="21"/>
        <v>-319.09999999999854</v>
      </c>
      <c r="V40" s="197">
        <f t="shared" si="21"/>
        <v>0</v>
      </c>
      <c r="W40" s="197">
        <f t="shared" si="21"/>
        <v>0</v>
      </c>
      <c r="X40" s="197">
        <f t="shared" si="21"/>
        <v>0</v>
      </c>
      <c r="Y40" s="198">
        <f t="shared" si="21"/>
        <v>0</v>
      </c>
      <c r="Z40" s="198">
        <f t="shared" si="21"/>
        <v>0</v>
      </c>
      <c r="AA40" s="199">
        <f t="shared" si="21"/>
        <v>0</v>
      </c>
      <c r="AB40" s="200" t="e">
        <f t="shared" si="12"/>
        <v>#DIV/0!</v>
      </c>
      <c r="AC40" s="57"/>
      <c r="AD40" s="3"/>
    </row>
    <row r="41" spans="1:30" ht="15.75" thickBot="1" x14ac:dyDescent="0.3">
      <c r="A41" s="1"/>
      <c r="B41" s="201" t="s">
        <v>77</v>
      </c>
      <c r="C41" s="202" t="s">
        <v>78</v>
      </c>
      <c r="D41" s="203"/>
      <c r="E41" s="204"/>
      <c r="F41" s="204"/>
      <c r="G41" s="205"/>
      <c r="H41" s="206"/>
      <c r="I41" s="207">
        <f>I40-D16</f>
        <v>-5258.2480000000114</v>
      </c>
      <c r="J41" s="203"/>
      <c r="K41" s="204"/>
      <c r="L41" s="204"/>
      <c r="M41" s="205"/>
      <c r="N41" s="208"/>
      <c r="O41" s="207">
        <f>O40-J16</f>
        <v>-5668.6</v>
      </c>
      <c r="P41" s="203"/>
      <c r="Q41" s="204"/>
      <c r="R41" s="204"/>
      <c r="S41" s="205"/>
      <c r="T41" s="208"/>
      <c r="U41" s="207">
        <f>U40-P16</f>
        <v>-2967.6999999999985</v>
      </c>
      <c r="V41" s="209"/>
      <c r="W41" s="210"/>
      <c r="X41" s="210"/>
      <c r="Y41" s="211"/>
      <c r="Z41" s="212"/>
      <c r="AA41" s="213">
        <f>AA40-V16</f>
        <v>-6620</v>
      </c>
      <c r="AB41" s="56">
        <f t="shared" si="12"/>
        <v>1.1678368556610097</v>
      </c>
      <c r="AC41" s="57"/>
      <c r="AD41" s="3"/>
    </row>
    <row r="42" spans="1:30" s="221" customFormat="1" ht="8.25" customHeight="1" thickBot="1" x14ac:dyDescent="0.3">
      <c r="A42" s="214"/>
      <c r="B42" s="215"/>
      <c r="C42" s="216"/>
      <c r="D42" s="217"/>
      <c r="E42" s="218"/>
      <c r="F42" s="218"/>
      <c r="G42" s="214"/>
      <c r="H42" s="218"/>
      <c r="I42" s="218"/>
      <c r="J42" s="217"/>
      <c r="K42" s="218"/>
      <c r="L42" s="218"/>
      <c r="M42" s="214"/>
      <c r="N42" s="218"/>
      <c r="O42" s="218"/>
      <c r="P42" s="218"/>
      <c r="Q42" s="218"/>
      <c r="R42" s="218"/>
      <c r="S42" s="218"/>
      <c r="T42" s="218"/>
      <c r="U42" s="218"/>
      <c r="V42" s="219"/>
      <c r="W42" s="219"/>
      <c r="X42" s="219"/>
      <c r="Y42" s="219"/>
      <c r="Z42" s="219"/>
      <c r="AA42" s="219"/>
      <c r="AB42" s="219"/>
      <c r="AC42" s="219"/>
      <c r="AD42" s="220"/>
    </row>
    <row r="43" spans="1:30" s="221" customFormat="1" ht="15.75" customHeight="1" thickBot="1" x14ac:dyDescent="0.3">
      <c r="A43" s="214"/>
      <c r="B43" s="222"/>
      <c r="C43" s="223" t="s">
        <v>79</v>
      </c>
      <c r="D43" s="224" t="s">
        <v>80</v>
      </c>
      <c r="E43" s="225" t="s">
        <v>81</v>
      </c>
      <c r="F43" s="226" t="s">
        <v>82</v>
      </c>
      <c r="G43" s="218"/>
      <c r="H43" s="218"/>
      <c r="I43" s="227"/>
      <c r="J43" s="224" t="s">
        <v>80</v>
      </c>
      <c r="K43" s="225" t="s">
        <v>81</v>
      </c>
      <c r="L43" s="226" t="s">
        <v>82</v>
      </c>
      <c r="M43" s="218"/>
      <c r="N43" s="218"/>
      <c r="O43" s="218"/>
      <c r="P43" s="224" t="s">
        <v>80</v>
      </c>
      <c r="Q43" s="225" t="s">
        <v>81</v>
      </c>
      <c r="R43" s="226" t="s">
        <v>82</v>
      </c>
      <c r="S43" s="220"/>
      <c r="T43" s="220"/>
      <c r="U43" s="220"/>
      <c r="V43" s="228" t="s">
        <v>80</v>
      </c>
      <c r="W43" s="229" t="s">
        <v>81</v>
      </c>
      <c r="X43" s="230" t="s">
        <v>82</v>
      </c>
      <c r="Y43" s="219"/>
      <c r="Z43" s="219"/>
      <c r="AA43" s="219"/>
      <c r="AB43" s="219"/>
      <c r="AC43" s="219"/>
      <c r="AD43" s="220"/>
    </row>
    <row r="44" spans="1:30" ht="15.75" thickBot="1" x14ac:dyDescent="0.3">
      <c r="A44" s="1"/>
      <c r="B44" s="222"/>
      <c r="C44" s="231"/>
      <c r="D44" s="232">
        <v>220</v>
      </c>
      <c r="E44" s="233">
        <v>220</v>
      </c>
      <c r="F44" s="234">
        <v>0</v>
      </c>
      <c r="G44" s="218"/>
      <c r="H44" s="218"/>
      <c r="I44" s="227"/>
      <c r="J44" s="232">
        <v>220</v>
      </c>
      <c r="K44" s="233">
        <v>220</v>
      </c>
      <c r="L44" s="234">
        <v>0</v>
      </c>
      <c r="M44" s="235"/>
      <c r="N44" s="235"/>
      <c r="O44" s="235"/>
      <c r="P44" s="232">
        <v>220</v>
      </c>
      <c r="Q44" s="233">
        <v>220</v>
      </c>
      <c r="R44" s="234">
        <v>0</v>
      </c>
      <c r="S44" s="3"/>
      <c r="T44" s="3"/>
      <c r="U44" s="3"/>
      <c r="V44" s="232">
        <v>220</v>
      </c>
      <c r="W44" s="233">
        <v>220</v>
      </c>
      <c r="X44" s="234">
        <v>0</v>
      </c>
      <c r="Y44" s="3"/>
      <c r="Z44" s="3"/>
      <c r="AA44" s="3"/>
      <c r="AB44" s="3"/>
      <c r="AC44" s="3"/>
      <c r="AD44" s="3"/>
    </row>
    <row r="45" spans="1:30" s="221" customFormat="1" ht="8.25" customHeight="1" thickBot="1" x14ac:dyDescent="0.3">
      <c r="A45" s="214"/>
      <c r="B45" s="222"/>
      <c r="C45" s="216"/>
      <c r="D45" s="235"/>
      <c r="E45" s="218"/>
      <c r="F45" s="218"/>
      <c r="G45" s="218"/>
      <c r="H45" s="218"/>
      <c r="I45" s="227"/>
      <c r="J45" s="218"/>
      <c r="K45" s="218"/>
      <c r="L45" s="218"/>
      <c r="M45" s="218"/>
      <c r="N45" s="218"/>
      <c r="O45" s="227"/>
      <c r="P45" s="227"/>
      <c r="Q45" s="227"/>
      <c r="R45" s="227"/>
      <c r="S45" s="227"/>
      <c r="T45" s="227"/>
      <c r="U45" s="227"/>
      <c r="V45" s="220"/>
      <c r="W45" s="220"/>
      <c r="X45" s="220"/>
      <c r="Y45" s="220"/>
      <c r="Z45" s="220"/>
      <c r="AA45" s="220"/>
      <c r="AB45" s="220"/>
      <c r="AC45" s="220"/>
      <c r="AD45" s="220"/>
    </row>
    <row r="46" spans="1:30" s="221" customFormat="1" ht="37.5" customHeight="1" thickBot="1" x14ac:dyDescent="0.3">
      <c r="A46" s="214"/>
      <c r="B46" s="222"/>
      <c r="C46" s="223" t="s">
        <v>83</v>
      </c>
      <c r="D46" s="236" t="s">
        <v>84</v>
      </c>
      <c r="E46" s="237" t="s">
        <v>85</v>
      </c>
      <c r="F46" s="218"/>
      <c r="G46" s="218"/>
      <c r="H46" s="218"/>
      <c r="I46" s="227"/>
      <c r="J46" s="236" t="s">
        <v>84</v>
      </c>
      <c r="K46" s="237" t="s">
        <v>85</v>
      </c>
      <c r="L46" s="238"/>
      <c r="M46" s="238"/>
      <c r="N46" s="220"/>
      <c r="O46" s="220"/>
      <c r="P46" s="236" t="s">
        <v>84</v>
      </c>
      <c r="Q46" s="237" t="s">
        <v>85</v>
      </c>
      <c r="R46" s="220"/>
      <c r="S46" s="220"/>
      <c r="T46" s="220"/>
      <c r="U46" s="220"/>
      <c r="V46" s="236" t="s">
        <v>84</v>
      </c>
      <c r="W46" s="237" t="s">
        <v>85</v>
      </c>
      <c r="X46" s="220"/>
      <c r="Y46" s="220"/>
      <c r="Z46" s="220"/>
      <c r="AA46" s="220"/>
      <c r="AB46" s="220"/>
      <c r="AC46" s="220"/>
      <c r="AD46" s="220"/>
    </row>
    <row r="47" spans="1:30" ht="15.75" thickBot="1" x14ac:dyDescent="0.3">
      <c r="A47" s="1"/>
      <c r="B47" s="239"/>
      <c r="C47" s="240"/>
      <c r="D47" s="232">
        <v>0</v>
      </c>
      <c r="E47" s="241">
        <v>0</v>
      </c>
      <c r="F47" s="218"/>
      <c r="G47" s="218"/>
      <c r="H47" s="218"/>
      <c r="I47" s="227"/>
      <c r="J47" s="232">
        <v>0</v>
      </c>
      <c r="K47" s="241">
        <v>0</v>
      </c>
      <c r="L47" s="242"/>
      <c r="M47" s="242"/>
      <c r="N47" s="3"/>
      <c r="O47" s="3"/>
      <c r="P47" s="232">
        <v>0</v>
      </c>
      <c r="Q47" s="241">
        <v>0</v>
      </c>
      <c r="R47" s="3"/>
      <c r="S47" s="3"/>
      <c r="T47" s="3"/>
      <c r="U47" s="3"/>
      <c r="V47" s="232">
        <v>0</v>
      </c>
      <c r="W47" s="241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239"/>
      <c r="C48" s="216"/>
      <c r="D48" s="218"/>
      <c r="E48" s="218"/>
      <c r="F48" s="218"/>
      <c r="G48" s="218"/>
      <c r="H48" s="218"/>
      <c r="I48" s="227"/>
      <c r="J48" s="218"/>
      <c r="K48" s="218"/>
      <c r="L48" s="218"/>
      <c r="M48" s="218"/>
      <c r="N48" s="218"/>
      <c r="O48" s="227"/>
      <c r="P48" s="227"/>
      <c r="Q48" s="227"/>
      <c r="R48" s="227"/>
      <c r="S48" s="227"/>
      <c r="T48" s="227"/>
      <c r="U48" s="22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239"/>
      <c r="C49" s="243" t="s">
        <v>86</v>
      </c>
      <c r="D49" s="244" t="s">
        <v>87</v>
      </c>
      <c r="E49" s="244" t="s">
        <v>88</v>
      </c>
      <c r="F49" s="244" t="s">
        <v>89</v>
      </c>
      <c r="G49" s="244" t="s">
        <v>90</v>
      </c>
      <c r="H49" s="218"/>
      <c r="I49" s="3"/>
      <c r="J49" s="244" t="s">
        <v>87</v>
      </c>
      <c r="K49" s="244" t="s">
        <v>88</v>
      </c>
      <c r="L49" s="244" t="s">
        <v>89</v>
      </c>
      <c r="M49" s="244" t="s">
        <v>91</v>
      </c>
      <c r="N49" s="3"/>
      <c r="O49" s="3"/>
      <c r="P49" s="244" t="s">
        <v>87</v>
      </c>
      <c r="Q49" s="244" t="s">
        <v>88</v>
      </c>
      <c r="R49" s="244" t="s">
        <v>89</v>
      </c>
      <c r="S49" s="244" t="s">
        <v>92</v>
      </c>
      <c r="T49" s="3"/>
      <c r="U49" s="3"/>
      <c r="V49" s="244" t="s">
        <v>93</v>
      </c>
      <c r="W49" s="244" t="s">
        <v>88</v>
      </c>
      <c r="X49" s="244" t="s">
        <v>89</v>
      </c>
      <c r="Y49" s="244" t="s">
        <v>91</v>
      </c>
      <c r="Z49" s="3"/>
      <c r="AA49" s="3"/>
      <c r="AB49" s="3"/>
      <c r="AC49" s="3"/>
      <c r="AD49" s="3"/>
    </row>
    <row r="50" spans="1:30" x14ac:dyDescent="0.25">
      <c r="A50" s="1"/>
      <c r="B50" s="239"/>
      <c r="C50" s="245" t="s">
        <v>94</v>
      </c>
      <c r="D50" s="246">
        <f>D51+D52+D53+D54</f>
        <v>2856.9029999999998</v>
      </c>
      <c r="E50" s="246">
        <f t="shared" ref="E50:F50" si="22">E51+E52+E53+E54</f>
        <v>4264.3140000000003</v>
      </c>
      <c r="F50" s="246">
        <f t="shared" si="22"/>
        <v>2408.4359999999997</v>
      </c>
      <c r="G50" s="247">
        <f>D50+E50-F50</f>
        <v>4712.7810000000009</v>
      </c>
      <c r="H50" s="218"/>
      <c r="I50" s="3"/>
      <c r="J50" s="247">
        <f t="shared" ref="J50:L50" si="23">J51+J52+J53+J54</f>
        <v>4712.78</v>
      </c>
      <c r="K50" s="247">
        <f t="shared" si="23"/>
        <v>1327.799</v>
      </c>
      <c r="L50" s="247">
        <f t="shared" si="23"/>
        <v>4729.4059999999999</v>
      </c>
      <c r="M50" s="247">
        <f>J50+K50-L50</f>
        <v>1311.1729999999998</v>
      </c>
      <c r="N50" s="3"/>
      <c r="O50" s="3"/>
      <c r="P50" s="246">
        <f>P51+P52+P53+P54</f>
        <v>4712.78</v>
      </c>
      <c r="Q50" s="246">
        <f t="shared" ref="Q50:R50" si="24">Q51+Q52+Q53+Q54</f>
        <v>704.25599999999997</v>
      </c>
      <c r="R50" s="246">
        <f t="shared" si="24"/>
        <v>1827.3110000000001</v>
      </c>
      <c r="S50" s="247">
        <f>P50+Q50-R50</f>
        <v>3589.7249999999999</v>
      </c>
      <c r="T50" s="3"/>
      <c r="U50" s="3"/>
      <c r="V50" s="246">
        <f>V51+V52+V53+V54</f>
        <v>1311.1719999999998</v>
      </c>
      <c r="W50" s="246">
        <f t="shared" ref="W50:X50" si="25">W51+W52+W53+W54</f>
        <v>1302</v>
      </c>
      <c r="X50" s="246">
        <f t="shared" si="25"/>
        <v>1720</v>
      </c>
      <c r="Y50" s="247">
        <f>V50+W50-X50</f>
        <v>893.17199999999957</v>
      </c>
      <c r="Z50" s="3"/>
      <c r="AA50" s="3"/>
      <c r="AB50" s="3"/>
      <c r="AC50" s="3"/>
      <c r="AD50" s="3"/>
    </row>
    <row r="51" spans="1:30" x14ac:dyDescent="0.25">
      <c r="A51" s="1"/>
      <c r="B51" s="239"/>
      <c r="C51" s="245" t="s">
        <v>95</v>
      </c>
      <c r="D51" s="246">
        <v>1503.451</v>
      </c>
      <c r="E51" s="246">
        <v>3061.88</v>
      </c>
      <c r="F51" s="246">
        <v>1446.59</v>
      </c>
      <c r="G51" s="247">
        <f t="shared" ref="G51:G54" si="26">D51+E51-F51</f>
        <v>3118.741</v>
      </c>
      <c r="H51" s="218"/>
      <c r="I51" s="3"/>
      <c r="J51" s="246">
        <v>3118.74</v>
      </c>
      <c r="K51" s="246">
        <v>157.72999999999999</v>
      </c>
      <c r="L51" s="246">
        <v>3007.933</v>
      </c>
      <c r="M51" s="247">
        <f t="shared" ref="M51:M54" si="27">J51+K51-L51</f>
        <v>268.53699999999981</v>
      </c>
      <c r="N51" s="3"/>
      <c r="O51" s="3"/>
      <c r="P51" s="246">
        <v>3118.74</v>
      </c>
      <c r="Q51" s="248">
        <v>122.73</v>
      </c>
      <c r="R51" s="248">
        <v>976.99300000000005</v>
      </c>
      <c r="S51" s="247">
        <f t="shared" ref="S51:S54" si="28">P51+Q51-R51</f>
        <v>2264.4769999999999</v>
      </c>
      <c r="T51" s="3"/>
      <c r="U51" s="3"/>
      <c r="V51" s="247">
        <v>268.53699999999998</v>
      </c>
      <c r="W51" s="246">
        <v>30</v>
      </c>
      <c r="X51" s="246">
        <v>50</v>
      </c>
      <c r="Y51" s="247">
        <f t="shared" ref="Y51:Y54" si="29">V51+W51-X51</f>
        <v>248.53699999999998</v>
      </c>
      <c r="Z51" s="3"/>
      <c r="AA51" s="3"/>
      <c r="AB51" s="3"/>
      <c r="AC51" s="3"/>
      <c r="AD51" s="3"/>
    </row>
    <row r="52" spans="1:30" x14ac:dyDescent="0.25">
      <c r="A52" s="1"/>
      <c r="B52" s="239"/>
      <c r="C52" s="245" t="s">
        <v>96</v>
      </c>
      <c r="D52" s="248">
        <v>397.72699999999998</v>
      </c>
      <c r="E52" s="248">
        <v>468.06900000000002</v>
      </c>
      <c r="F52" s="248">
        <v>220.011</v>
      </c>
      <c r="G52" s="247">
        <f t="shared" si="26"/>
        <v>645.78500000000008</v>
      </c>
      <c r="H52" s="218"/>
      <c r="I52" s="3"/>
      <c r="J52" s="246">
        <v>645.78499999999997</v>
      </c>
      <c r="K52" s="246">
        <v>468.06900000000002</v>
      </c>
      <c r="L52" s="246">
        <v>679.47299999999996</v>
      </c>
      <c r="M52" s="247">
        <f t="shared" si="27"/>
        <v>434.38100000000009</v>
      </c>
      <c r="N52" s="3"/>
      <c r="O52" s="3"/>
      <c r="P52" s="248">
        <v>645.78499999999997</v>
      </c>
      <c r="Q52" s="248">
        <v>235.143</v>
      </c>
      <c r="R52" s="248">
        <v>273.75599999999997</v>
      </c>
      <c r="S52" s="247">
        <f t="shared" si="28"/>
        <v>607.17200000000003</v>
      </c>
      <c r="T52" s="3"/>
      <c r="U52" s="3"/>
      <c r="V52" s="247">
        <v>434.38099999999997</v>
      </c>
      <c r="W52" s="246">
        <v>600</v>
      </c>
      <c r="X52" s="246">
        <v>720</v>
      </c>
      <c r="Y52" s="247">
        <f t="shared" si="29"/>
        <v>314.38099999999986</v>
      </c>
      <c r="Z52" s="3"/>
      <c r="AA52" s="3"/>
      <c r="AB52" s="3"/>
      <c r="AC52" s="3"/>
      <c r="AD52" s="3"/>
    </row>
    <row r="53" spans="1:30" x14ac:dyDescent="0.25">
      <c r="A53" s="1"/>
      <c r="B53" s="239"/>
      <c r="C53" s="245" t="s">
        <v>97</v>
      </c>
      <c r="D53" s="248">
        <v>31.279</v>
      </c>
      <c r="E53" s="248">
        <v>45.112000000000002</v>
      </c>
      <c r="F53" s="248">
        <v>1.1279999999999999</v>
      </c>
      <c r="G53" s="247">
        <f t="shared" si="26"/>
        <v>75.263000000000005</v>
      </c>
      <c r="H53" s="218"/>
      <c r="I53" s="3"/>
      <c r="J53" s="246">
        <v>75.263000000000005</v>
      </c>
      <c r="K53" s="246">
        <v>30</v>
      </c>
      <c r="L53" s="246">
        <v>10</v>
      </c>
      <c r="M53" s="247">
        <f t="shared" si="27"/>
        <v>95.263000000000005</v>
      </c>
      <c r="N53" s="3"/>
      <c r="O53" s="3"/>
      <c r="P53" s="248">
        <v>75.263000000000005</v>
      </c>
      <c r="Q53" s="248">
        <v>30</v>
      </c>
      <c r="R53" s="248">
        <v>0</v>
      </c>
      <c r="S53" s="247">
        <f t="shared" si="28"/>
        <v>105.26300000000001</v>
      </c>
      <c r="T53" s="3"/>
      <c r="U53" s="3"/>
      <c r="V53" s="247">
        <v>95.262</v>
      </c>
      <c r="W53" s="246">
        <v>0</v>
      </c>
      <c r="X53" s="246">
        <v>10</v>
      </c>
      <c r="Y53" s="247">
        <f t="shared" si="29"/>
        <v>85.262</v>
      </c>
      <c r="Z53" s="3"/>
      <c r="AA53" s="3"/>
      <c r="AB53" s="3"/>
      <c r="AC53" s="3"/>
      <c r="AD53" s="3"/>
    </row>
    <row r="54" spans="1:30" x14ac:dyDescent="0.25">
      <c r="A54" s="1"/>
      <c r="B54" s="239"/>
      <c r="C54" s="249" t="s">
        <v>98</v>
      </c>
      <c r="D54" s="248">
        <v>924.44600000000003</v>
      </c>
      <c r="E54" s="248">
        <v>689.25300000000004</v>
      </c>
      <c r="F54" s="248">
        <v>740.70699999999999</v>
      </c>
      <c r="G54" s="247">
        <f t="shared" si="26"/>
        <v>872.99200000000008</v>
      </c>
      <c r="H54" s="218"/>
      <c r="I54" s="3"/>
      <c r="J54" s="246">
        <v>872.99199999999996</v>
      </c>
      <c r="K54" s="246">
        <v>672</v>
      </c>
      <c r="L54" s="246">
        <v>1032</v>
      </c>
      <c r="M54" s="247">
        <f t="shared" si="27"/>
        <v>512.99199999999996</v>
      </c>
      <c r="N54" s="250"/>
      <c r="O54" s="3"/>
      <c r="P54" s="248">
        <v>872.99199999999996</v>
      </c>
      <c r="Q54" s="248">
        <v>316.38299999999998</v>
      </c>
      <c r="R54" s="248">
        <v>576.56200000000001</v>
      </c>
      <c r="S54" s="247">
        <f t="shared" si="28"/>
        <v>612.81299999999999</v>
      </c>
      <c r="T54" s="250"/>
      <c r="U54" s="3"/>
      <c r="V54" s="247">
        <v>512.99199999999996</v>
      </c>
      <c r="W54" s="246">
        <v>672</v>
      </c>
      <c r="X54" s="246">
        <v>940</v>
      </c>
      <c r="Y54" s="247">
        <f t="shared" si="29"/>
        <v>244.99199999999996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239"/>
      <c r="C55" s="216"/>
      <c r="D55" s="218"/>
      <c r="E55" s="218"/>
      <c r="F55" s="218"/>
      <c r="G55" s="218"/>
      <c r="H55" s="21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0.5" customHeight="1" x14ac:dyDescent="0.25">
      <c r="A56" s="1"/>
      <c r="B56" s="239"/>
      <c r="C56" s="216"/>
      <c r="D56" s="218"/>
      <c r="E56" s="218"/>
      <c r="F56" s="218"/>
      <c r="G56" s="218"/>
      <c r="H56" s="21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239"/>
      <c r="C57" s="243" t="s">
        <v>99</v>
      </c>
      <c r="D57" s="244" t="s">
        <v>100</v>
      </c>
      <c r="E57" s="244" t="s">
        <v>101</v>
      </c>
      <c r="F57" s="218"/>
      <c r="G57" s="218"/>
      <c r="H57" s="218"/>
      <c r="I57" s="227"/>
      <c r="J57" s="244" t="s">
        <v>102</v>
      </c>
      <c r="K57" s="218"/>
      <c r="L57" s="218"/>
      <c r="M57" s="218"/>
      <c r="N57" s="218"/>
      <c r="O57" s="227"/>
      <c r="P57" s="244" t="s">
        <v>103</v>
      </c>
      <c r="Q57" s="227"/>
      <c r="R57" s="227"/>
      <c r="S57" s="227"/>
      <c r="T57" s="227"/>
      <c r="U57" s="227"/>
      <c r="V57" s="244" t="s">
        <v>102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239"/>
      <c r="C58" s="245"/>
      <c r="D58" s="251">
        <v>72.459999999999994</v>
      </c>
      <c r="E58" s="251">
        <v>71.03</v>
      </c>
      <c r="F58" s="218"/>
      <c r="G58" s="218"/>
      <c r="H58" s="218"/>
      <c r="I58" s="227"/>
      <c r="J58" s="251">
        <v>70</v>
      </c>
      <c r="K58" s="218"/>
      <c r="L58" s="218"/>
      <c r="M58" s="218"/>
      <c r="N58" s="218"/>
      <c r="O58" s="227"/>
      <c r="P58" s="251">
        <v>68.84</v>
      </c>
      <c r="Q58" s="227"/>
      <c r="R58" s="227"/>
      <c r="S58" s="227"/>
      <c r="T58" s="227"/>
      <c r="U58" s="227"/>
      <c r="V58" s="251">
        <v>71</v>
      </c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239"/>
      <c r="C59" s="216"/>
      <c r="D59" s="218"/>
      <c r="E59" s="218"/>
      <c r="F59" s="218"/>
      <c r="G59" s="218"/>
      <c r="H59" s="218"/>
      <c r="I59" s="227"/>
      <c r="J59" s="218"/>
      <c r="K59" s="218"/>
      <c r="L59" s="218"/>
      <c r="M59" s="218"/>
      <c r="N59" s="218"/>
      <c r="O59" s="227"/>
      <c r="P59" s="227"/>
      <c r="Q59" s="227"/>
      <c r="R59" s="227"/>
      <c r="S59" s="227"/>
      <c r="T59" s="227"/>
      <c r="U59" s="227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1"/>
      <c r="B60" s="252" t="s">
        <v>104</v>
      </c>
      <c r="C60" s="253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5"/>
      <c r="W60" s="255"/>
      <c r="X60" s="255"/>
      <c r="Y60" s="255"/>
      <c r="Z60" s="255"/>
      <c r="AA60" s="255"/>
      <c r="AB60" s="256"/>
      <c r="AC60" s="3"/>
      <c r="AD60" s="3"/>
    </row>
    <row r="61" spans="1:30" x14ac:dyDescent="0.25">
      <c r="A61" s="1"/>
      <c r="B61" s="257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58"/>
      <c r="AC61" s="3"/>
      <c r="AD61" s="3"/>
    </row>
    <row r="62" spans="1:30" x14ac:dyDescent="0.25">
      <c r="A62" s="1"/>
      <c r="B62" s="259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21"/>
      <c r="W62" s="221"/>
      <c r="X62" s="221"/>
      <c r="Y62" s="221"/>
      <c r="Z62" s="221"/>
      <c r="AA62" s="221"/>
      <c r="AB62" s="258"/>
      <c r="AC62" s="3"/>
      <c r="AD62" s="3"/>
    </row>
    <row r="63" spans="1:30" x14ac:dyDescent="0.25">
      <c r="A63" s="1"/>
      <c r="B63" s="259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21"/>
      <c r="W63" s="221"/>
      <c r="X63" s="221"/>
      <c r="Y63" s="221"/>
      <c r="Z63" s="221"/>
      <c r="AA63" s="221"/>
      <c r="AB63" s="258"/>
      <c r="AC63" s="3"/>
      <c r="AD63" s="3"/>
    </row>
    <row r="64" spans="1:30" x14ac:dyDescent="0.25">
      <c r="A64" s="1"/>
      <c r="B64" s="259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21"/>
      <c r="W64" s="221"/>
      <c r="X64" s="221"/>
      <c r="Y64" s="221"/>
      <c r="Z64" s="221"/>
      <c r="AA64" s="221"/>
      <c r="AB64" s="258"/>
      <c r="AC64" s="3"/>
      <c r="AD64" s="3"/>
    </row>
    <row r="65" spans="1:30" x14ac:dyDescent="0.25">
      <c r="A65" s="1"/>
      <c r="B65" s="261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21"/>
      <c r="W65" s="221"/>
      <c r="X65" s="221"/>
      <c r="Y65" s="221"/>
      <c r="Z65" s="221"/>
      <c r="AA65" s="221"/>
      <c r="AB65" s="258"/>
      <c r="AC65" s="3"/>
      <c r="AD65" s="3"/>
    </row>
    <row r="66" spans="1:30" x14ac:dyDescent="0.25">
      <c r="A66" s="1"/>
      <c r="B66" s="261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21"/>
      <c r="W66" s="221"/>
      <c r="X66" s="221"/>
      <c r="Y66" s="221"/>
      <c r="Z66" s="221"/>
      <c r="AA66" s="221"/>
      <c r="AB66" s="258"/>
      <c r="AC66" s="3"/>
      <c r="AD66" s="3"/>
    </row>
    <row r="67" spans="1:30" x14ac:dyDescent="0.25">
      <c r="A67" s="1"/>
      <c r="B67" s="261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21"/>
      <c r="W67" s="221"/>
      <c r="X67" s="221"/>
      <c r="Y67" s="221"/>
      <c r="Z67" s="221"/>
      <c r="AA67" s="221"/>
      <c r="AB67" s="258"/>
      <c r="AC67" s="3"/>
      <c r="AD67" s="3"/>
    </row>
    <row r="68" spans="1:30" x14ac:dyDescent="0.25">
      <c r="A68" s="1"/>
      <c r="B68" s="261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21"/>
      <c r="W68" s="221"/>
      <c r="X68" s="221"/>
      <c r="Y68" s="221"/>
      <c r="Z68" s="221"/>
      <c r="AA68" s="221"/>
      <c r="AB68" s="258"/>
      <c r="AC68" s="3"/>
      <c r="AD68" s="3"/>
    </row>
    <row r="69" spans="1:30" x14ac:dyDescent="0.25">
      <c r="A69" s="1"/>
      <c r="B69" s="261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21"/>
      <c r="W69" s="221"/>
      <c r="X69" s="221"/>
      <c r="Y69" s="221"/>
      <c r="Z69" s="221"/>
      <c r="AA69" s="221"/>
      <c r="AB69" s="258"/>
      <c r="AC69" s="3"/>
      <c r="AD69" s="3"/>
    </row>
    <row r="70" spans="1:30" x14ac:dyDescent="0.25">
      <c r="A70" s="1"/>
      <c r="B70" s="261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21"/>
      <c r="W70" s="221"/>
      <c r="X70" s="221"/>
      <c r="Y70" s="221"/>
      <c r="Z70" s="221"/>
      <c r="AA70" s="221"/>
      <c r="AB70" s="258"/>
      <c r="AC70" s="3"/>
      <c r="AD70" s="3"/>
    </row>
    <row r="71" spans="1:30" x14ac:dyDescent="0.25">
      <c r="A71" s="1"/>
      <c r="B71" s="261"/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21"/>
      <c r="W71" s="221"/>
      <c r="X71" s="221"/>
      <c r="Y71" s="221"/>
      <c r="Z71" s="221"/>
      <c r="AA71" s="221"/>
      <c r="AB71" s="258"/>
      <c r="AC71" s="3"/>
      <c r="AD71" s="3"/>
    </row>
    <row r="72" spans="1:30" x14ac:dyDescent="0.25">
      <c r="A72" s="1"/>
      <c r="B72" s="261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21"/>
      <c r="W72" s="221"/>
      <c r="X72" s="221"/>
      <c r="Y72" s="221"/>
      <c r="Z72" s="221"/>
      <c r="AA72" s="221"/>
      <c r="AB72" s="258"/>
      <c r="AC72" s="3"/>
      <c r="AD72" s="3"/>
    </row>
    <row r="73" spans="1:30" x14ac:dyDescent="0.25">
      <c r="A73" s="1"/>
      <c r="B73" s="261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21"/>
      <c r="W73" s="221"/>
      <c r="X73" s="221"/>
      <c r="Y73" s="221"/>
      <c r="Z73" s="221"/>
      <c r="AA73" s="221"/>
      <c r="AB73" s="258"/>
      <c r="AC73" s="3"/>
      <c r="AD73" s="3"/>
    </row>
    <row r="74" spans="1:30" x14ac:dyDescent="0.25">
      <c r="A74" s="1"/>
      <c r="B74" s="261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21"/>
      <c r="W74" s="221"/>
      <c r="X74" s="221"/>
      <c r="Y74" s="221"/>
      <c r="Z74" s="221"/>
      <c r="AA74" s="221"/>
      <c r="AB74" s="258"/>
      <c r="AC74" s="3"/>
      <c r="AD74" s="3"/>
    </row>
    <row r="75" spans="1:30" x14ac:dyDescent="0.25">
      <c r="A75" s="1"/>
      <c r="B75" s="261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21"/>
      <c r="W75" s="221"/>
      <c r="X75" s="221"/>
      <c r="Y75" s="221"/>
      <c r="Z75" s="221"/>
      <c r="AA75" s="221"/>
      <c r="AB75" s="258"/>
      <c r="AC75" s="3"/>
      <c r="AD75" s="3"/>
    </row>
    <row r="76" spans="1:30" x14ac:dyDescent="0.25">
      <c r="A76" s="1"/>
      <c r="B76" s="261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21"/>
      <c r="W76" s="221"/>
      <c r="X76" s="221"/>
      <c r="Y76" s="221"/>
      <c r="Z76" s="221"/>
      <c r="AA76" s="221"/>
      <c r="AB76" s="258"/>
      <c r="AC76" s="3"/>
      <c r="AD76" s="3"/>
    </row>
    <row r="77" spans="1:30" x14ac:dyDescent="0.25">
      <c r="A77" s="1"/>
      <c r="B77" s="261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21"/>
      <c r="W77" s="221"/>
      <c r="X77" s="221"/>
      <c r="Y77" s="221"/>
      <c r="Z77" s="221"/>
      <c r="AA77" s="221"/>
      <c r="AB77" s="258"/>
      <c r="AC77" s="3"/>
      <c r="AD77" s="3"/>
    </row>
    <row r="78" spans="1:30" x14ac:dyDescent="0.25">
      <c r="A78" s="1"/>
      <c r="B78" s="261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21"/>
      <c r="W78" s="221"/>
      <c r="X78" s="221"/>
      <c r="Y78" s="221"/>
      <c r="Z78" s="221"/>
      <c r="AA78" s="221"/>
      <c r="AB78" s="258"/>
      <c r="AC78" s="3"/>
      <c r="AD78" s="3"/>
    </row>
    <row r="79" spans="1:30" x14ac:dyDescent="0.25">
      <c r="A79" s="1"/>
      <c r="B79" s="261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21"/>
      <c r="W79" s="221"/>
      <c r="X79" s="221"/>
      <c r="Y79" s="221"/>
      <c r="Z79" s="221"/>
      <c r="AA79" s="221"/>
      <c r="AB79" s="258"/>
      <c r="AC79" s="3"/>
      <c r="AD79" s="3"/>
    </row>
    <row r="80" spans="1:30" x14ac:dyDescent="0.25">
      <c r="A80" s="1"/>
      <c r="B80" s="261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21"/>
      <c r="W80" s="221"/>
      <c r="X80" s="221"/>
      <c r="Y80" s="221"/>
      <c r="Z80" s="221"/>
      <c r="AA80" s="221"/>
      <c r="AB80" s="258"/>
      <c r="AC80" s="3"/>
      <c r="AD80" s="3"/>
    </row>
    <row r="81" spans="1:30" x14ac:dyDescent="0.25">
      <c r="A81" s="1"/>
      <c r="B81" s="261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21"/>
      <c r="W81" s="221"/>
      <c r="X81" s="221"/>
      <c r="Y81" s="221"/>
      <c r="Z81" s="221"/>
      <c r="AA81" s="221"/>
      <c r="AB81" s="258"/>
      <c r="AC81" s="3"/>
      <c r="AD81" s="3"/>
    </row>
    <row r="82" spans="1:30" x14ac:dyDescent="0.25">
      <c r="A82" s="1"/>
      <c r="B82" s="261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21"/>
      <c r="W82" s="221"/>
      <c r="X82" s="221"/>
      <c r="Y82" s="221"/>
      <c r="Z82" s="221"/>
      <c r="AA82" s="221"/>
      <c r="AB82" s="258"/>
      <c r="AC82" s="3"/>
      <c r="AD82" s="3"/>
    </row>
    <row r="83" spans="1:30" x14ac:dyDescent="0.25">
      <c r="A83" s="1"/>
      <c r="B83" s="259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21"/>
      <c r="W83" s="221"/>
      <c r="X83" s="221"/>
      <c r="Y83" s="221"/>
      <c r="Z83" s="221"/>
      <c r="AA83" s="221"/>
      <c r="AB83" s="258"/>
      <c r="AC83" s="3"/>
      <c r="AD83" s="3"/>
    </row>
    <row r="84" spans="1:30" x14ac:dyDescent="0.25">
      <c r="A84" s="1"/>
      <c r="B84" s="263"/>
      <c r="C84" s="264"/>
      <c r="D84" s="264"/>
      <c r="E84" s="264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21"/>
      <c r="W84" s="221"/>
      <c r="X84" s="221"/>
      <c r="Y84" s="221"/>
      <c r="Z84" s="221"/>
      <c r="AA84" s="221"/>
      <c r="AB84" s="258"/>
      <c r="AC84" s="3"/>
      <c r="AD84" s="3"/>
    </row>
    <row r="85" spans="1:30" x14ac:dyDescent="0.25">
      <c r="A85" s="1"/>
      <c r="B85" s="265"/>
      <c r="C85" s="266"/>
      <c r="D85" s="267"/>
      <c r="E85" s="267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21"/>
      <c r="W85" s="221"/>
      <c r="X85" s="221"/>
      <c r="Y85" s="221"/>
      <c r="Z85" s="221"/>
      <c r="AA85" s="221"/>
      <c r="AB85" s="258"/>
      <c r="AC85" s="3"/>
      <c r="AD85" s="3"/>
    </row>
    <row r="86" spans="1:30" x14ac:dyDescent="0.25">
      <c r="A86" s="1"/>
      <c r="B86" s="263"/>
      <c r="C86" s="268"/>
      <c r="D86" s="267"/>
      <c r="E86" s="267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21"/>
      <c r="W86" s="221"/>
      <c r="X86" s="221"/>
      <c r="Y86" s="221"/>
      <c r="Z86" s="221"/>
      <c r="AA86" s="221"/>
      <c r="AB86" s="258"/>
      <c r="AC86" s="3"/>
      <c r="AD86" s="3"/>
    </row>
    <row r="87" spans="1:30" x14ac:dyDescent="0.25">
      <c r="A87" s="1"/>
      <c r="B87" s="263"/>
      <c r="C87" s="268"/>
      <c r="D87" s="267"/>
      <c r="E87" s="267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21"/>
      <c r="W87" s="221"/>
      <c r="X87" s="221"/>
      <c r="Y87" s="221"/>
      <c r="Z87" s="221"/>
      <c r="AA87" s="221"/>
      <c r="AB87" s="258"/>
      <c r="AC87" s="3"/>
      <c r="AD87" s="3"/>
    </row>
    <row r="88" spans="1:30" x14ac:dyDescent="0.25">
      <c r="A88" s="1"/>
      <c r="B88" s="269"/>
      <c r="C88" s="270"/>
      <c r="D88" s="271"/>
      <c r="E88" s="271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3"/>
      <c r="W88" s="273"/>
      <c r="X88" s="273"/>
      <c r="Y88" s="273"/>
      <c r="Z88" s="273"/>
      <c r="AA88" s="273"/>
      <c r="AB88" s="274"/>
      <c r="AC88" s="3"/>
      <c r="AD88" s="3"/>
    </row>
    <row r="89" spans="1:30" x14ac:dyDescent="0.25">
      <c r="A89" s="214"/>
      <c r="B89" s="275"/>
      <c r="C89" s="276"/>
      <c r="D89" s="275"/>
      <c r="E89" s="275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214"/>
      <c r="B90" s="275"/>
      <c r="C90" s="276"/>
      <c r="D90" s="275"/>
      <c r="E90" s="275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1"/>
      <c r="B92" s="278" t="s">
        <v>105</v>
      </c>
      <c r="C92" s="279">
        <v>44855</v>
      </c>
      <c r="D92" s="278" t="s">
        <v>106</v>
      </c>
      <c r="E92" s="260" t="s">
        <v>107</v>
      </c>
      <c r="F92" s="260"/>
      <c r="G92" s="260"/>
      <c r="H92" s="278"/>
      <c r="I92" s="278" t="s">
        <v>108</v>
      </c>
      <c r="J92" s="280" t="s">
        <v>109</v>
      </c>
      <c r="K92" s="280"/>
      <c r="L92" s="280"/>
      <c r="M92" s="280"/>
      <c r="N92" s="278"/>
      <c r="O92" s="278"/>
      <c r="P92" s="278"/>
      <c r="Q92" s="278"/>
      <c r="R92" s="278"/>
      <c r="S92" s="278"/>
      <c r="T92" s="278"/>
      <c r="U92" s="278"/>
      <c r="V92" s="3"/>
      <c r="W92" s="3"/>
      <c r="X92" s="3"/>
      <c r="Y92" s="3"/>
      <c r="Z92" s="3"/>
      <c r="AA92" s="3"/>
      <c r="AB92" s="3"/>
      <c r="AC92" s="3"/>
      <c r="AD92" s="3"/>
    </row>
    <row r="93" spans="1:30" ht="7.5" customHeight="1" x14ac:dyDescent="0.25">
      <c r="A93" s="1"/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78"/>
      <c r="C94" s="278"/>
      <c r="D94" s="278" t="s">
        <v>110</v>
      </c>
      <c r="E94" s="281"/>
      <c r="F94" s="281"/>
      <c r="G94" s="281"/>
      <c r="H94" s="278"/>
      <c r="I94" s="278" t="s">
        <v>110</v>
      </c>
      <c r="J94" s="282"/>
      <c r="K94" s="282"/>
      <c r="L94" s="282"/>
      <c r="M94" s="282"/>
      <c r="N94" s="278"/>
      <c r="O94" s="278"/>
      <c r="P94" s="278"/>
      <c r="Q94" s="278"/>
      <c r="R94" s="278"/>
      <c r="S94" s="278"/>
      <c r="T94" s="278"/>
      <c r="U94" s="27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78"/>
      <c r="C95" s="278"/>
      <c r="D95" s="278"/>
      <c r="E95" s="281"/>
      <c r="F95" s="281"/>
      <c r="G95" s="281"/>
      <c r="H95" s="278"/>
      <c r="I95" s="278"/>
      <c r="J95" s="282"/>
      <c r="K95" s="282"/>
      <c r="L95" s="282"/>
      <c r="M95" s="282"/>
      <c r="N95" s="278"/>
      <c r="O95" s="278"/>
      <c r="P95" s="278"/>
      <c r="Q95" s="278"/>
      <c r="R95" s="278"/>
      <c r="S95" s="278"/>
      <c r="T95" s="278"/>
      <c r="U95" s="27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1"/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3"/>
      <c r="W97" s="3"/>
      <c r="X97" s="3"/>
      <c r="Y97" s="3"/>
      <c r="Z97" s="3"/>
      <c r="AA97" s="3"/>
      <c r="AB97" s="3"/>
      <c r="AC97" s="3"/>
      <c r="AD97" s="3"/>
    </row>
    <row r="98" spans="1:30" hidden="1" x14ac:dyDescent="0.25">
      <c r="AC98" s="4"/>
      <c r="AD98" s="4"/>
    </row>
    <row r="110" spans="1:30" x14ac:dyDescent="0.25"/>
    <row r="111" spans="1:30" x14ac:dyDescent="0.25"/>
    <row r="112" spans="1:30" x14ac:dyDescent="0.25"/>
    <row r="113" x14ac:dyDescent="0.25"/>
    <row r="114" ht="15" hidden="1" customHeight="1" x14ac:dyDescent="0.25"/>
    <row r="126" x14ac:dyDescent="0.25"/>
    <row r="127" x14ac:dyDescent="0.25"/>
    <row r="128" ht="15" hidden="1" customHeight="1" x14ac:dyDescent="0.25"/>
    <row r="129" ht="15" hidden="1" customHeight="1" x14ac:dyDescent="0.25"/>
    <row r="130" x14ac:dyDescent="0.25"/>
    <row r="131" x14ac:dyDescent="0.25"/>
    <row r="132" x14ac:dyDescent="0.25"/>
    <row r="133" x14ac:dyDescent="0.25"/>
    <row r="134" x14ac:dyDescent="0.25"/>
  </sheetData>
  <mergeCells count="65">
    <mergeCell ref="B63:U63"/>
    <mergeCell ref="B64:U64"/>
    <mergeCell ref="B83:U83"/>
    <mergeCell ref="E92:G92"/>
    <mergeCell ref="J92:M92"/>
    <mergeCell ref="Z26:Z27"/>
    <mergeCell ref="AA26:AA27"/>
    <mergeCell ref="C43:C44"/>
    <mergeCell ref="C46:C47"/>
    <mergeCell ref="D60:U60"/>
    <mergeCell ref="B62:U62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Škol.</vt:lpstr>
      <vt:lpstr>'ZŠ Škol.'!Oblast_tisku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2022-12-19T09:54:18Z</dcterms:created>
  <dcterms:modified xsi:type="dcterms:W3CDTF">2022-12-19T09:54:19Z</dcterms:modified>
</cp:coreProperties>
</file>