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BEABEA5A-9909-4D01-9379-51924F7DCDE8}" xr6:coauthVersionLast="36" xr6:coauthVersionMax="47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3" l="1"/>
  <c r="X50" i="3"/>
  <c r="W50" i="3"/>
  <c r="V50" i="3"/>
  <c r="G20" i="3" l="1"/>
  <c r="R50" i="3" l="1"/>
  <c r="Q50" i="3"/>
  <c r="P50" i="3" l="1"/>
  <c r="F50" i="3" l="1"/>
  <c r="E50" i="3"/>
  <c r="D50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M54" i="3"/>
  <c r="M53" i="3"/>
  <c r="M52" i="3"/>
  <c r="M51" i="3"/>
  <c r="M50" i="3"/>
  <c r="G53" i="3"/>
  <c r="G54" i="3"/>
  <c r="Z39" i="3"/>
  <c r="X39" i="3"/>
  <c r="W39" i="3"/>
  <c r="V39" i="3"/>
  <c r="Y38" i="3"/>
  <c r="Y37" i="3"/>
  <c r="Y36" i="3"/>
  <c r="Y35" i="3"/>
  <c r="Y34" i="3"/>
  <c r="Y33" i="3"/>
  <c r="Y32" i="3"/>
  <c r="Y31" i="3"/>
  <c r="Y30" i="3"/>
  <c r="Y29" i="3"/>
  <c r="Y28" i="3"/>
  <c r="W40" i="3"/>
  <c r="Y23" i="3"/>
  <c r="Y22" i="3"/>
  <c r="Y21" i="3"/>
  <c r="Y20" i="3"/>
  <c r="Y19" i="3"/>
  <c r="Y18" i="3"/>
  <c r="Y17" i="3"/>
  <c r="Y16" i="3"/>
  <c r="Y15" i="3"/>
  <c r="S15" i="3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15" i="3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AA40" i="3"/>
  <c r="S40" i="3"/>
  <c r="U40" i="3"/>
  <c r="G38" i="3"/>
  <c r="AA41" i="3" l="1"/>
  <c r="G18" i="3"/>
  <c r="G51" i="3" l="1"/>
  <c r="G52" i="3"/>
  <c r="G50" i="3"/>
  <c r="N39" i="3" l="1"/>
  <c r="L39" i="3"/>
  <c r="K39" i="3"/>
  <c r="M38" i="3"/>
  <c r="M37" i="3"/>
  <c r="M36" i="3"/>
  <c r="M35" i="3"/>
  <c r="O34" i="3"/>
  <c r="AB34" i="3" s="1"/>
  <c r="M33" i="3"/>
  <c r="M32" i="3"/>
  <c r="M31" i="3"/>
  <c r="J39" i="3"/>
  <c r="M39" i="3" s="1"/>
  <c r="M29" i="3"/>
  <c r="M28" i="3"/>
  <c r="M23" i="3"/>
  <c r="O23" i="3" s="1"/>
  <c r="AB23" i="3" s="1"/>
  <c r="M22" i="3"/>
  <c r="O22" i="3" s="1"/>
  <c r="AB22" i="3" s="1"/>
  <c r="M21" i="3"/>
  <c r="M20" i="3"/>
  <c r="O20" i="3" s="1"/>
  <c r="AB20" i="3" s="1"/>
  <c r="M19" i="3"/>
  <c r="O19" i="3" s="1"/>
  <c r="AB19" i="3" s="1"/>
  <c r="M18" i="3"/>
  <c r="O18" i="3" s="1"/>
  <c r="AB18" i="3" s="1"/>
  <c r="M17" i="3"/>
  <c r="O17" i="3" s="1"/>
  <c r="AB17" i="3" s="1"/>
  <c r="M16" i="3"/>
  <c r="O16" i="3" s="1"/>
  <c r="AB16" i="3" s="1"/>
  <c r="M15" i="3"/>
  <c r="O15" i="3" s="1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1" i="3" l="1"/>
  <c r="AB21" i="3" s="1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AB15" i="3"/>
  <c r="O24" i="3"/>
  <c r="AB24" i="3" s="1"/>
  <c r="K40" i="3"/>
  <c r="E40" i="3"/>
  <c r="N40" i="3"/>
  <c r="J40" i="3"/>
  <c r="M30" i="3"/>
  <c r="O36" i="3"/>
  <c r="AB36" i="3" s="1"/>
  <c r="L40" i="3"/>
  <c r="H40" i="3"/>
  <c r="D39" i="3"/>
  <c r="F40" i="3"/>
  <c r="I39" i="3" l="1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<sst xmlns="http://schemas.openxmlformats.org/spreadsheetml/2006/main" count="206" uniqueCount="113">
  <si>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</si>
  <si>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</si>
  <si>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</si>
  <si>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</si>
  <si>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</si>
  <si>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</si>
  <si>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</si>
  <si>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</si>
  <si>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</si>
  <si>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</si>
  <si>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</si>
  <si>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</si>
  <si>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</si>
  <si>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</si>
  <si>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</si>
  <si>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</si>
  <si>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</si>
  <si>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</si>
  <si>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</si>
  <si>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</si>
  <si>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</si>
  <si>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</si>
  <si>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</si>
  <si>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</si>
  <si>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</si>
  <si>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</si>
  <si>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</si>
  <si>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</si>
  <si>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</si>
  <si>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</si>
  <si>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</si>
  <si>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</si>
  <si>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</si>
  <si>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</si>
  <si>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</si>
  <si>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</si>
  <si>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</si>
  <si>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</si>
  <si>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</si>
  <si>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</si>
  <si>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</si>
  <si>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</si>
  <si>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</si>
  <si>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</si>
  <si>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</si>
  <si>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</si>
  <si>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</si>
  <si>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</si>
  <si>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</si>
  <si>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</si>
  <si>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</si>
  <si>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</si>
  <si>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</si>
  <si>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</si>
  <si>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</si>
  <si>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</si>
  <si>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</si>
  <si>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</si>
  <si>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</si>
  <si>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</si>
  <si>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</si>
  <si>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</si>
  <si>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</si>
  <si>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</si>
  <si>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</si>
  <si>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</si>
  <si>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</si>
  <si>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</si>
  <si>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</si>
  <si>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</si>
  <si>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</si>
  <si>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</si>
  <si>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</si>
  <si>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</si>
  <si>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</si>
  <si>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</si>
  <si>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</si>
  <si>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</si>
  <si>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</si>
  <si>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</si>
  <si>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</si>
  <si>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</si>
  <si>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</si>
  <si>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</si>
  <si>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</si>
  <si>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</si>
  <si>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</si>
  <si>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</si>
  <si>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 xml:space="preserve"> 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</si>
  <si>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</si>
  <si>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</si>
  <si>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</si>
  <si>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</si>
  <si>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</si>
  <si>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</si>
  <si>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</si>
  <si>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</si>
  <si>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</si>
  <si>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</si>
  <si>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</si>
  <si>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</si>
  <si>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</si>
  <si>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</si>
  <si>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</si>
  <si>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</si>
  <si>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</si>
  <si>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Základní škola Chomutov, Školní 1480</t>
  </si>
  <si>
    <t>Školní 1480/61, Chomutov, 430 01</t>
  </si>
  <si>
    <t>1. tvorba FKSP - předpoklad v roce 2024 - 1%.</t>
  </si>
  <si>
    <t>2. navýšení spotřeby ve službách (v letošním roce nárůst cen u likvidace odpadu, PCOO, stočné a srážkovné)</t>
  </si>
  <si>
    <t xml:space="preserve">3. vlastní činnost - ostatní výnosy: zahrnuty bankovní úroky - využití v hlavní činnosti organizace </t>
  </si>
  <si>
    <t xml:space="preserve">Edita Drexlerová </t>
  </si>
  <si>
    <t xml:space="preserve">Mgr. Vlasta Marková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</si>
</sst>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25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0" fillId="0" borderId="2" xfId="0" applyNumberFormat="1" applyBorder="1" applyProtection="1">
      <protection locked="0"/>
    </xf>
    <xf numFmtId="164" fontId="0" fillId="13" borderId="51" xfId="0" applyNumberFormat="1" applyFill="1" applyBorder="1" applyAlignment="1">
      <alignment horizontal="right"/>
    </xf>
    <xf numFmtId="164" fontId="0" fillId="13" borderId="9" xfId="0" applyNumberFormat="1" applyFill="1" applyBorder="1" applyAlignment="1">
      <alignment horizontal="right"/>
    </xf>
    <xf numFmtId="164" fontId="0" fillId="13" borderId="9" xfId="0" applyNumberFormat="1" applyFill="1" applyBorder="1" applyAlignment="1" applyProtection="1">
      <alignment horizontal="right"/>
      <protection locked="0"/>
    </xf>
    <xf numFmtId="164" fontId="0" fillId="13" borderId="49" xfId="0" applyNumberFormat="1" applyFill="1" applyBorder="1" applyAlignment="1" applyProtection="1">
      <alignment horizontal="right"/>
      <protection locked="0"/>
    </xf>
    <xf numFmtId="164" fontId="0" fillId="13" borderId="1" xfId="0" applyNumberFormat="1" applyFill="1" applyBorder="1" applyAlignment="1">
      <alignment horizontal="right"/>
    </xf>
    <xf numFmtId="164" fontId="6" fillId="13" borderId="49" xfId="0" applyNumberFormat="1" applyFont="1" applyFill="1" applyBorder="1" applyAlignment="1" applyProtection="1">
      <alignment horizontal="right"/>
      <protection locked="0"/>
    </xf>
    <xf numFmtId="164" fontId="6" fillId="13" borderId="1" xfId="0" applyNumberFormat="1" applyFont="1" applyFill="1" applyBorder="1" applyAlignment="1">
      <alignment horizontal="right"/>
    </xf>
    <xf numFmtId="164" fontId="0" fillId="13" borderId="49" xfId="0" applyNumberFormat="1" applyFill="1" applyBorder="1" applyAlignment="1">
      <alignment horizontal="right"/>
    </xf>
    <xf numFmtId="164" fontId="6" fillId="13" borderId="1" xfId="0" applyNumberFormat="1" applyFont="1" applyFill="1" applyBorder="1" applyAlignment="1" applyProtection="1">
      <alignment horizontal="right"/>
      <protection locked="0"/>
    </xf>
    <xf numFmtId="164" fontId="6" fillId="13" borderId="49" xfId="0" applyNumberFormat="1" applyFont="1" applyFill="1" applyBorder="1" applyAlignment="1">
      <alignment horizontal="right"/>
    </xf>
    <xf numFmtId="164" fontId="0" fillId="13" borderId="1" xfId="0" applyNumberFormat="1" applyFill="1" applyBorder="1" applyAlignment="1" applyProtection="1">
      <alignment horizontal="right"/>
      <protection locked="0"/>
    </xf>
    <xf numFmtId="164" fontId="0" fillId="13" borderId="11" xfId="0" applyNumberFormat="1" applyFill="1" applyBorder="1" applyAlignment="1">
      <alignment horizontal="right"/>
    </xf>
    <xf numFmtId="164" fontId="0" fillId="13" borderId="44" xfId="0" applyNumberFormat="1" applyFill="1" applyBorder="1" applyAlignment="1">
      <alignment horizontal="right"/>
    </xf>
    <xf numFmtId="164" fontId="0" fillId="13" borderId="44" xfId="0" applyNumberFormat="1" applyFill="1" applyBorder="1" applyAlignment="1" applyProtection="1">
      <alignment horizontal="right"/>
      <protection locked="0"/>
    </xf>
    <xf numFmtId="164" fontId="0" fillId="13" borderId="4" xfId="0" applyNumberFormat="1" applyFill="1" applyBorder="1" applyProtection="1">
      <protection locked="0"/>
    </xf>
    <xf numFmtId="164" fontId="0" fillId="13" borderId="7" xfId="0" applyNumberFormat="1" applyFill="1" applyBorder="1" applyProtection="1">
      <protection locked="0"/>
    </xf>
    <xf numFmtId="164" fontId="0" fillId="13" borderId="49" xfId="0" applyNumberFormat="1" applyFill="1" applyBorder="1" applyProtection="1">
      <protection locked="0"/>
    </xf>
    <xf numFmtId="164" fontId="0" fillId="13" borderId="2" xfId="0" applyNumberFormat="1" applyFill="1" applyBorder="1" applyProtection="1">
      <protection locked="0"/>
    </xf>
    <xf numFmtId="0" fontId="0" fillId="13" borderId="49" xfId="0" applyFill="1" applyBorder="1" applyProtection="1">
      <protection locked="0"/>
    </xf>
    <xf numFmtId="164" fontId="0" fillId="13" borderId="11" xfId="0" applyNumberFormat="1" applyFill="1" applyBorder="1" applyProtection="1">
      <protection locked="0"/>
    </xf>
    <xf numFmtId="164" fontId="0" fillId="13" borderId="40" xfId="0" applyNumberFormat="1" applyFill="1" applyBorder="1" applyProtection="1">
      <protection locked="0"/>
    </xf>
    <xf numFmtId="164" fontId="0" fillId="13" borderId="23" xfId="0" applyNumberFormat="1" applyFill="1" applyBorder="1" applyAlignment="1" applyProtection="1">
      <alignment horizontal="right"/>
      <protection locked="0"/>
    </xf>
    <xf numFmtId="164" fontId="0" fillId="13" borderId="15" xfId="0" applyNumberFormat="1" applyFill="1" applyBorder="1" applyAlignment="1" applyProtection="1">
      <alignment horizontal="right"/>
      <protection locked="0"/>
    </xf>
    <xf numFmtId="164" fontId="0" fillId="13" borderId="16" xfId="0" applyNumberFormat="1" applyFill="1" applyBorder="1" applyAlignment="1" applyProtection="1">
      <alignment horizontal="right"/>
      <protection locked="0"/>
    </xf>
    <xf numFmtId="164" fontId="0" fillId="13" borderId="55" xfId="0" applyNumberFormat="1" applyFill="1" applyBorder="1" applyProtection="1">
      <protection locked="0"/>
    </xf>
    <xf numFmtId="164" fontId="0" fillId="13" borderId="54" xfId="0" applyNumberFormat="1" applyFill="1" applyBorder="1" applyProtection="1">
      <protection locked="0"/>
    </xf>
    <xf numFmtId="164" fontId="0" fillId="13" borderId="57" xfId="0" applyNumberFormat="1" applyFill="1" applyBorder="1" applyProtection="1">
      <protection locked="0"/>
    </xf>
    <xf numFmtId="166" fontId="0" fillId="0" borderId="49" xfId="0" applyNumberFormat="1" applyBorder="1" applyProtection="1"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60" zoomScaleNormal="60" zoomScaleSheetLayoutView="80" workbookViewId="0">
      <selection activeCell="P91" sqref="P91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3.6640625" customWidth="1"/>
    <col min="5" max="5" width="14.33203125" customWidth="1"/>
    <col min="6" max="6" width="14.6640625" customWidth="1"/>
    <col min="7" max="7" width="21.33203125" bestFit="1" customWidth="1"/>
    <col min="8" max="8" width="12" customWidth="1"/>
    <col min="9" max="9" width="12.6640625" customWidth="1"/>
    <col min="10" max="10" width="13.6640625" customWidth="1"/>
    <col min="11" max="12" width="13.33203125" customWidth="1"/>
    <col min="13" max="13" width="17" style="1" customWidth="1"/>
    <col min="14" max="14" width="13.33203125" customWidth="1"/>
    <col min="15" max="15" width="11.33203125" customWidth="1"/>
    <col min="16" max="16" width="14.6640625" customWidth="1"/>
    <col min="17" max="17" width="14.5546875" customWidth="1"/>
    <col min="18" max="18" width="14" customWidth="1"/>
    <col min="19" max="19" width="18" customWidth="1"/>
    <col min="20" max="20" width="12.44140625" customWidth="1"/>
    <col min="21" max="21" width="10.6640625" bestFit="1" customWidth="1"/>
    <col min="22" max="22" width="14.33203125" customWidth="1"/>
    <col min="23" max="23" width="12.33203125" customWidth="1"/>
    <col min="24" max="24" width="12" customWidth="1"/>
    <col min="25" max="25" width="16.44140625" customWidth="1"/>
    <col min="26" max="26" width="10.88671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hidden="1"/>
  </cols>
  <sheetData>
    <row r="1" spans="1:30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3"/>
      <c r="B2" s="5" t="s">
        <v>105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3"/>
      <c r="B4" s="3" t="s">
        <v>43</v>
      </c>
      <c r="C4" s="3"/>
      <c r="D4" s="211" t="s">
        <v>106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3"/>
      <c r="B6" s="3" t="s">
        <v>44</v>
      </c>
      <c r="C6" s="3"/>
      <c r="D6" s="80">
        <v>46789731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3"/>
      <c r="B8" s="3" t="s">
        <v>45</v>
      </c>
      <c r="C8" s="3"/>
      <c r="D8" s="200" t="s">
        <v>107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3"/>
      <c r="B10" s="196" t="s">
        <v>37</v>
      </c>
      <c r="C10" s="215" t="s">
        <v>38</v>
      </c>
      <c r="D10" s="173" t="s">
        <v>101</v>
      </c>
      <c r="E10" s="174"/>
      <c r="F10" s="174"/>
      <c r="G10" s="174"/>
      <c r="H10" s="174"/>
      <c r="I10" s="175"/>
      <c r="J10" s="173" t="s">
        <v>102</v>
      </c>
      <c r="K10" s="174"/>
      <c r="L10" s="174"/>
      <c r="M10" s="174"/>
      <c r="N10" s="174"/>
      <c r="O10" s="175"/>
      <c r="P10" s="173" t="s">
        <v>103</v>
      </c>
      <c r="Q10" s="174"/>
      <c r="R10" s="174"/>
      <c r="S10" s="174"/>
      <c r="T10" s="174"/>
      <c r="U10" s="175"/>
      <c r="V10" s="173" t="s">
        <v>104</v>
      </c>
      <c r="W10" s="174"/>
      <c r="X10" s="174"/>
      <c r="Y10" s="174"/>
      <c r="Z10" s="174"/>
      <c r="AA10" s="175"/>
      <c r="AB10" s="222" t="s">
        <v>100</v>
      </c>
      <c r="AC10" s="3"/>
      <c r="AD10" s="3"/>
    </row>
    <row r="11" spans="1:30" ht="30.75" customHeight="1" thickBot="1" x14ac:dyDescent="0.35">
      <c r="A11" s="3"/>
      <c r="B11" s="197"/>
      <c r="C11" s="216"/>
      <c r="D11" s="176" t="s">
        <v>39</v>
      </c>
      <c r="E11" s="177"/>
      <c r="F11" s="177"/>
      <c r="G11" s="178"/>
      <c r="H11" s="7" t="s">
        <v>40</v>
      </c>
      <c r="I11" s="7" t="s">
        <v>61</v>
      </c>
      <c r="J11" s="176" t="s">
        <v>39</v>
      </c>
      <c r="K11" s="177"/>
      <c r="L11" s="177"/>
      <c r="M11" s="178"/>
      <c r="N11" s="7" t="s">
        <v>40</v>
      </c>
      <c r="O11" s="7" t="s">
        <v>61</v>
      </c>
      <c r="P11" s="176" t="s">
        <v>39</v>
      </c>
      <c r="Q11" s="177"/>
      <c r="R11" s="177"/>
      <c r="S11" s="178"/>
      <c r="T11" s="7" t="s">
        <v>40</v>
      </c>
      <c r="U11" s="7" t="s">
        <v>61</v>
      </c>
      <c r="V11" s="176" t="s">
        <v>39</v>
      </c>
      <c r="W11" s="177"/>
      <c r="X11" s="177"/>
      <c r="Y11" s="178"/>
      <c r="Z11" s="7" t="s">
        <v>40</v>
      </c>
      <c r="AA11" s="7" t="s">
        <v>61</v>
      </c>
      <c r="AB11" s="223"/>
      <c r="AC11" s="3"/>
      <c r="AD11" s="3"/>
    </row>
    <row r="12" spans="1:30" ht="15.75" customHeight="1" thickBot="1" x14ac:dyDescent="0.35">
      <c r="A12" s="3"/>
      <c r="B12" s="197"/>
      <c r="C12" s="217"/>
      <c r="D12" s="179" t="s">
        <v>62</v>
      </c>
      <c r="E12" s="180"/>
      <c r="F12" s="180"/>
      <c r="G12" s="180"/>
      <c r="H12" s="180"/>
      <c r="I12" s="181"/>
      <c r="J12" s="179" t="s">
        <v>62</v>
      </c>
      <c r="K12" s="180"/>
      <c r="L12" s="180"/>
      <c r="M12" s="180"/>
      <c r="N12" s="180"/>
      <c r="O12" s="181"/>
      <c r="P12" s="179" t="s">
        <v>62</v>
      </c>
      <c r="Q12" s="180"/>
      <c r="R12" s="180"/>
      <c r="S12" s="180"/>
      <c r="T12" s="180"/>
      <c r="U12" s="181"/>
      <c r="V12" s="179" t="s">
        <v>62</v>
      </c>
      <c r="W12" s="180"/>
      <c r="X12" s="180"/>
      <c r="Y12" s="180"/>
      <c r="Z12" s="180"/>
      <c r="AA12" s="181"/>
      <c r="AB12" s="223"/>
      <c r="AC12" s="3"/>
      <c r="AD12" s="3"/>
    </row>
    <row r="13" spans="1:30" ht="15.75" customHeight="1" thickBot="1" x14ac:dyDescent="0.35">
      <c r="A13" s="3"/>
      <c r="B13" s="198"/>
      <c r="C13" s="218"/>
      <c r="D13" s="182" t="s">
        <v>57</v>
      </c>
      <c r="E13" s="183"/>
      <c r="F13" s="183"/>
      <c r="G13" s="184" t="s">
        <v>63</v>
      </c>
      <c r="H13" s="186" t="s">
        <v>66</v>
      </c>
      <c r="I13" s="188" t="s">
        <v>62</v>
      </c>
      <c r="J13" s="182" t="s">
        <v>57</v>
      </c>
      <c r="K13" s="183"/>
      <c r="L13" s="183"/>
      <c r="M13" s="184" t="s">
        <v>63</v>
      </c>
      <c r="N13" s="186" t="s">
        <v>66</v>
      </c>
      <c r="O13" s="188" t="s">
        <v>62</v>
      </c>
      <c r="P13" s="182" t="s">
        <v>57</v>
      </c>
      <c r="Q13" s="183"/>
      <c r="R13" s="183"/>
      <c r="S13" s="184" t="s">
        <v>63</v>
      </c>
      <c r="T13" s="186" t="s">
        <v>66</v>
      </c>
      <c r="U13" s="188" t="s">
        <v>62</v>
      </c>
      <c r="V13" s="182" t="s">
        <v>57</v>
      </c>
      <c r="W13" s="183"/>
      <c r="X13" s="183"/>
      <c r="Y13" s="184" t="s">
        <v>63</v>
      </c>
      <c r="Z13" s="186" t="s">
        <v>66</v>
      </c>
      <c r="AA13" s="188" t="s">
        <v>62</v>
      </c>
      <c r="AB13" s="223"/>
      <c r="AC13" s="3"/>
      <c r="AD13" s="3"/>
    </row>
    <row r="14" spans="1:30" ht="15" thickBot="1" x14ac:dyDescent="0.35">
      <c r="A14" s="3"/>
      <c r="B14" s="8"/>
      <c r="C14" s="9"/>
      <c r="D14" s="128" t="s">
        <v>58</v>
      </c>
      <c r="E14" s="129" t="s">
        <v>91</v>
      </c>
      <c r="F14" s="129" t="s">
        <v>59</v>
      </c>
      <c r="G14" s="185"/>
      <c r="H14" s="187"/>
      <c r="I14" s="189"/>
      <c r="J14" s="128" t="s">
        <v>58</v>
      </c>
      <c r="K14" s="129" t="s">
        <v>91</v>
      </c>
      <c r="L14" s="129" t="s">
        <v>59</v>
      </c>
      <c r="M14" s="185"/>
      <c r="N14" s="187"/>
      <c r="O14" s="189"/>
      <c r="P14" s="128" t="s">
        <v>58</v>
      </c>
      <c r="Q14" s="129" t="s">
        <v>91</v>
      </c>
      <c r="R14" s="129" t="s">
        <v>59</v>
      </c>
      <c r="S14" s="185"/>
      <c r="T14" s="187"/>
      <c r="U14" s="189"/>
      <c r="V14" s="128" t="s">
        <v>58</v>
      </c>
      <c r="W14" s="129" t="s">
        <v>91</v>
      </c>
      <c r="X14" s="129" t="s">
        <v>59</v>
      </c>
      <c r="Y14" s="185"/>
      <c r="Z14" s="187"/>
      <c r="AA14" s="189"/>
      <c r="AB14" s="224"/>
      <c r="AC14" s="3"/>
      <c r="AD14" s="3"/>
    </row>
    <row r="15" spans="1:30" x14ac:dyDescent="0.3">
      <c r="A15" s="3"/>
      <c r="B15" s="33" t="s">
        <v>0</v>
      </c>
      <c r="C15" s="34" t="s">
        <v>52</v>
      </c>
      <c r="D15" s="10"/>
      <c r="E15" s="11"/>
      <c r="F15" s="53">
        <v>1791.501</v>
      </c>
      <c r="G15" s="59">
        <f>SUM(D15:F15)</f>
        <v>1791.501</v>
      </c>
      <c r="H15" s="62">
        <v>0</v>
      </c>
      <c r="I15" s="12">
        <f>G15+H15</f>
        <v>1791.501</v>
      </c>
      <c r="J15" s="145"/>
      <c r="K15" s="146"/>
      <c r="L15" s="147">
        <v>2200</v>
      </c>
      <c r="M15" s="59">
        <f t="shared" ref="M15:M23" si="0">SUM(J15:L15)</f>
        <v>2200</v>
      </c>
      <c r="N15" s="166">
        <v>0</v>
      </c>
      <c r="O15" s="12">
        <f>M15+N15</f>
        <v>2200</v>
      </c>
      <c r="P15" s="10"/>
      <c r="Q15" s="11"/>
      <c r="R15" s="53">
        <v>1185.663</v>
      </c>
      <c r="S15" s="59">
        <f>SUM(P15:R15)</f>
        <v>1185.663</v>
      </c>
      <c r="T15" s="62">
        <v>0</v>
      </c>
      <c r="U15" s="12">
        <f>S15+T15</f>
        <v>1185.663</v>
      </c>
      <c r="V15" s="10"/>
      <c r="W15" s="11"/>
      <c r="X15" s="53">
        <v>2400</v>
      </c>
      <c r="Y15" s="59">
        <f>SUM(V15:X15)</f>
        <v>2400</v>
      </c>
      <c r="Z15" s="62">
        <v>0</v>
      </c>
      <c r="AA15" s="12">
        <f>Y15+Z15</f>
        <v>2400</v>
      </c>
      <c r="AB15" s="132">
        <f>(AA15/O15)</f>
        <v>1.0909090909090908</v>
      </c>
      <c r="AC15" s="3"/>
      <c r="AD15" s="3"/>
    </row>
    <row r="16" spans="1:30" x14ac:dyDescent="0.3">
      <c r="A16" s="3"/>
      <c r="B16" s="13" t="s">
        <v>1</v>
      </c>
      <c r="C16" s="115" t="s">
        <v>60</v>
      </c>
      <c r="D16" s="54">
        <v>5668.6</v>
      </c>
      <c r="E16" s="14"/>
      <c r="F16" s="14"/>
      <c r="G16" s="60">
        <f t="shared" ref="G16:G23" si="1">SUM(D16:F16)</f>
        <v>5668.6</v>
      </c>
      <c r="H16" s="63"/>
      <c r="I16" s="12">
        <f t="shared" ref="I16:I23" si="2">G16+H16</f>
        <v>5668.6</v>
      </c>
      <c r="J16" s="148">
        <v>6620</v>
      </c>
      <c r="K16" s="149"/>
      <c r="L16" s="149"/>
      <c r="M16" s="60">
        <f t="shared" si="0"/>
        <v>6620</v>
      </c>
      <c r="N16" s="166"/>
      <c r="O16" s="12">
        <f t="shared" ref="O16:O20" si="3">M16+N16</f>
        <v>6620</v>
      </c>
      <c r="P16" s="54">
        <v>3560.2</v>
      </c>
      <c r="Q16" s="14"/>
      <c r="R16" s="14"/>
      <c r="S16" s="60">
        <f t="shared" ref="S16:S23" si="4">SUM(P16:R16)</f>
        <v>3560.2</v>
      </c>
      <c r="T16" s="63"/>
      <c r="U16" s="12">
        <f t="shared" ref="U16:U20" si="5">S16+T16</f>
        <v>3560.2</v>
      </c>
      <c r="V16" s="54">
        <v>6770</v>
      </c>
      <c r="W16" s="14"/>
      <c r="X16" s="14"/>
      <c r="Y16" s="60">
        <f t="shared" ref="Y16:Y23" si="6">SUM(V16:X16)</f>
        <v>6770</v>
      </c>
      <c r="Z16" s="63"/>
      <c r="AA16" s="12">
        <f t="shared" ref="AA16:AA20" si="7">Y16+Z16</f>
        <v>6770</v>
      </c>
      <c r="AB16" s="132">
        <f t="shared" ref="AB16:AB24" si="8">(AA16/O16)</f>
        <v>1.0226586102719033</v>
      </c>
      <c r="AC16" s="3"/>
      <c r="AD16" s="3"/>
    </row>
    <row r="17" spans="1:30" x14ac:dyDescent="0.3">
      <c r="A17" s="3"/>
      <c r="B17" s="13" t="s">
        <v>3</v>
      </c>
      <c r="C17" s="116" t="s">
        <v>79</v>
      </c>
      <c r="D17" s="55">
        <v>337.9</v>
      </c>
      <c r="E17" s="15"/>
      <c r="F17" s="15"/>
      <c r="G17" s="60">
        <f t="shared" si="1"/>
        <v>337.9</v>
      </c>
      <c r="H17" s="64"/>
      <c r="I17" s="12">
        <f t="shared" si="2"/>
        <v>337.9</v>
      </c>
      <c r="J17" s="150">
        <v>269.8</v>
      </c>
      <c r="K17" s="151"/>
      <c r="L17" s="151"/>
      <c r="M17" s="60">
        <f t="shared" si="0"/>
        <v>269.8</v>
      </c>
      <c r="N17" s="167"/>
      <c r="O17" s="12">
        <f t="shared" si="3"/>
        <v>269.8</v>
      </c>
      <c r="P17" s="55">
        <v>194.54599999999999</v>
      </c>
      <c r="Q17" s="15"/>
      <c r="R17" s="15"/>
      <c r="S17" s="60">
        <f t="shared" si="4"/>
        <v>194.54599999999999</v>
      </c>
      <c r="T17" s="64"/>
      <c r="U17" s="12">
        <f t="shared" si="5"/>
        <v>194.54599999999999</v>
      </c>
      <c r="V17" s="55">
        <v>244.6</v>
      </c>
      <c r="W17" s="15"/>
      <c r="X17" s="15"/>
      <c r="Y17" s="60">
        <f t="shared" si="6"/>
        <v>244.6</v>
      </c>
      <c r="Z17" s="64"/>
      <c r="AA17" s="12">
        <f t="shared" si="7"/>
        <v>244.6</v>
      </c>
      <c r="AB17" s="132">
        <f t="shared" si="8"/>
        <v>0.90659747961452919</v>
      </c>
      <c r="AC17" s="3"/>
      <c r="AD17" s="3"/>
    </row>
    <row r="18" spans="1:30" x14ac:dyDescent="0.3">
      <c r="A18" s="3"/>
      <c r="B18" s="13" t="s">
        <v>5</v>
      </c>
      <c r="C18" s="117" t="s">
        <v>53</v>
      </c>
      <c r="D18" s="16"/>
      <c r="E18" s="56">
        <v>48764.74</v>
      </c>
      <c r="F18" s="15"/>
      <c r="G18" s="60">
        <f t="shared" si="1"/>
        <v>48764.74</v>
      </c>
      <c r="H18" s="62"/>
      <c r="I18" s="12">
        <f t="shared" si="2"/>
        <v>48764.74</v>
      </c>
      <c r="J18" s="152"/>
      <c r="K18" s="153">
        <v>44888.675000000003</v>
      </c>
      <c r="L18" s="151"/>
      <c r="M18" s="60">
        <f t="shared" si="0"/>
        <v>44888.675000000003</v>
      </c>
      <c r="N18" s="166"/>
      <c r="O18" s="12">
        <f t="shared" si="3"/>
        <v>44888.675000000003</v>
      </c>
      <c r="P18" s="16"/>
      <c r="Q18" s="56">
        <v>23397.198</v>
      </c>
      <c r="R18" s="15"/>
      <c r="S18" s="60">
        <f t="shared" si="4"/>
        <v>23397.198</v>
      </c>
      <c r="T18" s="62"/>
      <c r="U18" s="12">
        <f t="shared" si="5"/>
        <v>23397.198</v>
      </c>
      <c r="V18" s="16"/>
      <c r="W18" s="56">
        <v>52020</v>
      </c>
      <c r="X18" s="15"/>
      <c r="Y18" s="60">
        <f t="shared" si="6"/>
        <v>52020</v>
      </c>
      <c r="Z18" s="62"/>
      <c r="AA18" s="12">
        <f t="shared" si="7"/>
        <v>52020</v>
      </c>
      <c r="AB18" s="132">
        <f t="shared" si="8"/>
        <v>1.1588669079673213</v>
      </c>
      <c r="AC18" s="3"/>
      <c r="AD18" s="3"/>
    </row>
    <row r="19" spans="1:30" x14ac:dyDescent="0.3">
      <c r="A19" s="3"/>
      <c r="B19" s="13" t="s">
        <v>7</v>
      </c>
      <c r="C19" s="37" t="s">
        <v>46</v>
      </c>
      <c r="D19" s="17"/>
      <c r="E19" s="15"/>
      <c r="F19" s="56">
        <v>1446.8710000000001</v>
      </c>
      <c r="G19" s="60">
        <f t="shared" si="1"/>
        <v>1446.8710000000001</v>
      </c>
      <c r="H19" s="62"/>
      <c r="I19" s="12">
        <f t="shared" si="2"/>
        <v>1446.8710000000001</v>
      </c>
      <c r="J19" s="154"/>
      <c r="K19" s="151"/>
      <c r="L19" s="153">
        <v>1446.88</v>
      </c>
      <c r="M19" s="60">
        <f t="shared" si="0"/>
        <v>1446.88</v>
      </c>
      <c r="N19" s="166"/>
      <c r="O19" s="12">
        <f t="shared" si="3"/>
        <v>1446.88</v>
      </c>
      <c r="P19" s="17"/>
      <c r="Q19" s="15"/>
      <c r="R19" s="56">
        <v>723.43399999999997</v>
      </c>
      <c r="S19" s="60">
        <f t="shared" si="4"/>
        <v>723.43399999999997</v>
      </c>
      <c r="T19" s="62"/>
      <c r="U19" s="12">
        <f t="shared" si="5"/>
        <v>723.43399999999997</v>
      </c>
      <c r="V19" s="17"/>
      <c r="W19" s="15"/>
      <c r="X19" s="56">
        <v>1446.8689999999999</v>
      </c>
      <c r="Y19" s="60">
        <f t="shared" si="6"/>
        <v>1446.8689999999999</v>
      </c>
      <c r="Z19" s="62"/>
      <c r="AA19" s="12">
        <f t="shared" si="7"/>
        <v>1446.8689999999999</v>
      </c>
      <c r="AB19" s="132">
        <f t="shared" si="8"/>
        <v>0.99999239743447954</v>
      </c>
      <c r="AC19" s="3"/>
      <c r="AD19" s="3"/>
    </row>
    <row r="20" spans="1:30" x14ac:dyDescent="0.3">
      <c r="A20" s="3"/>
      <c r="B20" s="13" t="s">
        <v>9</v>
      </c>
      <c r="C20" s="118" t="s">
        <v>47</v>
      </c>
      <c r="D20" s="16"/>
      <c r="E20" s="14"/>
      <c r="F20" s="57">
        <v>157.21</v>
      </c>
      <c r="G20" s="60">
        <f t="shared" si="1"/>
        <v>157.21</v>
      </c>
      <c r="H20" s="62"/>
      <c r="I20" s="12">
        <f t="shared" si="2"/>
        <v>157.21</v>
      </c>
      <c r="J20" s="152"/>
      <c r="K20" s="149"/>
      <c r="L20" s="155">
        <v>170</v>
      </c>
      <c r="M20" s="60">
        <f t="shared" si="0"/>
        <v>170</v>
      </c>
      <c r="N20" s="166"/>
      <c r="O20" s="12">
        <f t="shared" si="3"/>
        <v>170</v>
      </c>
      <c r="P20" s="16"/>
      <c r="Q20" s="14"/>
      <c r="R20" s="57">
        <v>46.517000000000003</v>
      </c>
      <c r="S20" s="60">
        <f t="shared" si="4"/>
        <v>46.517000000000003</v>
      </c>
      <c r="T20" s="62"/>
      <c r="U20" s="12">
        <f t="shared" si="5"/>
        <v>46.517000000000003</v>
      </c>
      <c r="V20" s="16"/>
      <c r="W20" s="14"/>
      <c r="X20" s="57">
        <v>30</v>
      </c>
      <c r="Y20" s="60">
        <f t="shared" si="6"/>
        <v>30</v>
      </c>
      <c r="Z20" s="62"/>
      <c r="AA20" s="12">
        <f t="shared" si="7"/>
        <v>30</v>
      </c>
      <c r="AB20" s="132">
        <f t="shared" si="8"/>
        <v>0.17647058823529413</v>
      </c>
      <c r="AC20" s="3"/>
      <c r="AD20" s="3"/>
    </row>
    <row r="21" spans="1:30" x14ac:dyDescent="0.3">
      <c r="A21" s="3"/>
      <c r="B21" s="13" t="s">
        <v>11</v>
      </c>
      <c r="C21" s="36" t="s">
        <v>2</v>
      </c>
      <c r="D21" s="16"/>
      <c r="E21" s="14"/>
      <c r="F21" s="57">
        <v>490.06099999999998</v>
      </c>
      <c r="G21" s="60">
        <f t="shared" si="1"/>
        <v>490.06099999999998</v>
      </c>
      <c r="H21" s="65">
        <v>370.887</v>
      </c>
      <c r="I21" s="12">
        <f>G21+H21</f>
        <v>860.94799999999998</v>
      </c>
      <c r="J21" s="152"/>
      <c r="K21" s="149"/>
      <c r="L21" s="155"/>
      <c r="M21" s="60">
        <f t="shared" si="0"/>
        <v>0</v>
      </c>
      <c r="N21" s="167">
        <v>200</v>
      </c>
      <c r="O21" s="12">
        <f>M21+N21</f>
        <v>200</v>
      </c>
      <c r="P21" s="16"/>
      <c r="Q21" s="14"/>
      <c r="R21" s="57">
        <v>123.97</v>
      </c>
      <c r="S21" s="60">
        <f t="shared" si="4"/>
        <v>123.97</v>
      </c>
      <c r="T21" s="65">
        <v>70.67</v>
      </c>
      <c r="U21" s="12">
        <f>S21+T21</f>
        <v>194.64</v>
      </c>
      <c r="V21" s="16"/>
      <c r="W21" s="14"/>
      <c r="X21" s="57">
        <v>131</v>
      </c>
      <c r="Y21" s="60">
        <f t="shared" si="6"/>
        <v>131</v>
      </c>
      <c r="Z21" s="65">
        <v>150</v>
      </c>
      <c r="AA21" s="12">
        <f>Y21+Z21</f>
        <v>281</v>
      </c>
      <c r="AB21" s="132">
        <f t="shared" si="8"/>
        <v>1.405</v>
      </c>
      <c r="AC21" s="3"/>
      <c r="AD21" s="3"/>
    </row>
    <row r="22" spans="1:30" x14ac:dyDescent="0.3">
      <c r="A22" s="3"/>
      <c r="B22" s="13" t="s">
        <v>13</v>
      </c>
      <c r="C22" s="36" t="s">
        <v>4</v>
      </c>
      <c r="D22" s="16"/>
      <c r="E22" s="14"/>
      <c r="F22" s="57"/>
      <c r="G22" s="60">
        <f t="shared" si="1"/>
        <v>0</v>
      </c>
      <c r="H22" s="65">
        <v>370.887</v>
      </c>
      <c r="I22" s="12">
        <f t="shared" si="2"/>
        <v>370.887</v>
      </c>
      <c r="J22" s="152"/>
      <c r="K22" s="149"/>
      <c r="L22" s="155"/>
      <c r="M22" s="60">
        <f t="shared" si="0"/>
        <v>0</v>
      </c>
      <c r="N22" s="167">
        <v>200</v>
      </c>
      <c r="O22" s="12">
        <f t="shared" ref="O22:O23" si="9">M22+N22</f>
        <v>200</v>
      </c>
      <c r="P22" s="16"/>
      <c r="Q22" s="14"/>
      <c r="R22" s="57"/>
      <c r="S22" s="60">
        <f t="shared" si="4"/>
        <v>0</v>
      </c>
      <c r="T22" s="65">
        <v>70.67</v>
      </c>
      <c r="U22" s="12">
        <f t="shared" ref="U22:U23" si="10">S22+T22</f>
        <v>70.67</v>
      </c>
      <c r="V22" s="16"/>
      <c r="W22" s="14"/>
      <c r="X22" s="57"/>
      <c r="Y22" s="60">
        <f t="shared" si="6"/>
        <v>0</v>
      </c>
      <c r="Z22" s="65">
        <v>150</v>
      </c>
      <c r="AA22" s="12">
        <f t="shared" ref="AA22:AA23" si="11">Y22+Z22</f>
        <v>150</v>
      </c>
      <c r="AB22" s="132">
        <f t="shared" si="8"/>
        <v>0.75</v>
      </c>
      <c r="AC22" s="3"/>
      <c r="AD22" s="3"/>
    </row>
    <row r="23" spans="1:30" ht="15" thickBot="1" x14ac:dyDescent="0.35">
      <c r="A23" s="3"/>
      <c r="B23" s="119" t="s">
        <v>15</v>
      </c>
      <c r="C23" s="120" t="s">
        <v>6</v>
      </c>
      <c r="D23" s="19"/>
      <c r="E23" s="20"/>
      <c r="F23" s="58"/>
      <c r="G23" s="61">
        <f t="shared" si="1"/>
        <v>0</v>
      </c>
      <c r="H23" s="66"/>
      <c r="I23" s="21">
        <f t="shared" si="2"/>
        <v>0</v>
      </c>
      <c r="J23" s="156"/>
      <c r="K23" s="157"/>
      <c r="L23" s="158"/>
      <c r="M23" s="61">
        <f t="shared" si="0"/>
        <v>0</v>
      </c>
      <c r="N23" s="168"/>
      <c r="O23" s="21">
        <f t="shared" si="9"/>
        <v>0</v>
      </c>
      <c r="P23" s="19"/>
      <c r="Q23" s="20"/>
      <c r="R23" s="58"/>
      <c r="S23" s="61">
        <f t="shared" si="4"/>
        <v>0</v>
      </c>
      <c r="T23" s="66"/>
      <c r="U23" s="21">
        <f t="shared" si="10"/>
        <v>0</v>
      </c>
      <c r="V23" s="19"/>
      <c r="W23" s="20"/>
      <c r="X23" s="58"/>
      <c r="Y23" s="61">
        <f t="shared" si="6"/>
        <v>0</v>
      </c>
      <c r="Z23" s="66"/>
      <c r="AA23" s="21">
        <f t="shared" si="11"/>
        <v>0</v>
      </c>
      <c r="AB23" s="135" t="e">
        <f t="shared" si="8"/>
        <v>#DIV/0!</v>
      </c>
      <c r="AC23" s="3"/>
      <c r="AD23" s="3"/>
    </row>
    <row r="24" spans="1:30" ht="15" thickBot="1" x14ac:dyDescent="0.35">
      <c r="A24" s="3"/>
      <c r="B24" s="22" t="s">
        <v>17</v>
      </c>
      <c r="C24" s="23" t="s">
        <v>8</v>
      </c>
      <c r="D24" s="24">
        <f>SUM(D15:D21)</f>
        <v>6006.5</v>
      </c>
      <c r="E24" s="25">
        <f>SUM(E15:E21)</f>
        <v>48764.74</v>
      </c>
      <c r="F24" s="25">
        <f>SUM(F15:F21)</f>
        <v>3885.6430000000005</v>
      </c>
      <c r="G24" s="26">
        <f>SUM(D24:F24)</f>
        <v>58656.883000000002</v>
      </c>
      <c r="H24" s="27">
        <f>SUM(H15:H21)</f>
        <v>370.887</v>
      </c>
      <c r="I24" s="27">
        <f>SUM(I15:I21)</f>
        <v>59027.76999999999</v>
      </c>
      <c r="J24" s="24">
        <f>SUM(J15:J21)</f>
        <v>6889.8</v>
      </c>
      <c r="K24" s="25">
        <f>SUM(K15:K21)</f>
        <v>44888.675000000003</v>
      </c>
      <c r="L24" s="25">
        <f>SUM(L15:L21)</f>
        <v>3816.88</v>
      </c>
      <c r="M24" s="26">
        <f>SUM(J24:L24)</f>
        <v>55595.355000000003</v>
      </c>
      <c r="N24" s="27">
        <f>SUM(N15:N21)</f>
        <v>200</v>
      </c>
      <c r="O24" s="27">
        <f>SUM(O15:O21)</f>
        <v>55795.355000000003</v>
      </c>
      <c r="P24" s="24">
        <f>SUM(P15:P21)</f>
        <v>3754.7459999999996</v>
      </c>
      <c r="Q24" s="25">
        <f>SUM(Q15:Q21)</f>
        <v>23397.198</v>
      </c>
      <c r="R24" s="25">
        <f>SUM(R15:R21)</f>
        <v>2079.5839999999998</v>
      </c>
      <c r="S24" s="26">
        <f>SUM(P24:R24)</f>
        <v>29231.527999999998</v>
      </c>
      <c r="T24" s="27">
        <f>SUM(T15:T21)</f>
        <v>70.67</v>
      </c>
      <c r="U24" s="27">
        <f>SUM(U15:U21)</f>
        <v>29302.198</v>
      </c>
      <c r="V24" s="24">
        <f>SUM(V15:V21)</f>
        <v>7014.6</v>
      </c>
      <c r="W24" s="25">
        <f>SUM(W15:W21)</f>
        <v>52020</v>
      </c>
      <c r="X24" s="25">
        <f>SUM(X15:X21)</f>
        <v>4007.8689999999997</v>
      </c>
      <c r="Y24" s="26">
        <f>SUM(V24:X24)</f>
        <v>63042.468999999997</v>
      </c>
      <c r="Z24" s="27">
        <f>SUM(Z15:Z21)</f>
        <v>150</v>
      </c>
      <c r="AA24" s="27">
        <f>SUM(AA15:AA21)</f>
        <v>63192.468999999997</v>
      </c>
      <c r="AB24" s="136">
        <f t="shared" si="8"/>
        <v>1.1325758031291313</v>
      </c>
      <c r="AC24" s="3"/>
      <c r="AD24" s="3"/>
    </row>
    <row r="25" spans="1:30" ht="15.75" customHeight="1" thickBot="1" x14ac:dyDescent="0.35">
      <c r="A25" s="3"/>
      <c r="B25" s="28"/>
      <c r="C25" s="29"/>
      <c r="D25" s="190" t="s">
        <v>68</v>
      </c>
      <c r="E25" s="191"/>
      <c r="F25" s="191"/>
      <c r="G25" s="192"/>
      <c r="H25" s="192"/>
      <c r="I25" s="193"/>
      <c r="J25" s="190" t="s">
        <v>68</v>
      </c>
      <c r="K25" s="191"/>
      <c r="L25" s="191"/>
      <c r="M25" s="192"/>
      <c r="N25" s="192"/>
      <c r="O25" s="193"/>
      <c r="P25" s="190" t="s">
        <v>68</v>
      </c>
      <c r="Q25" s="191"/>
      <c r="R25" s="191"/>
      <c r="S25" s="192"/>
      <c r="T25" s="192"/>
      <c r="U25" s="193"/>
      <c r="V25" s="190" t="s">
        <v>68</v>
      </c>
      <c r="W25" s="191"/>
      <c r="X25" s="191"/>
      <c r="Y25" s="192"/>
      <c r="Z25" s="192"/>
      <c r="AA25" s="193"/>
      <c r="AB25" s="219" t="s">
        <v>100</v>
      </c>
      <c r="AC25" s="3"/>
      <c r="AD25" s="3"/>
    </row>
    <row r="26" spans="1:30" ht="15" thickBot="1" x14ac:dyDescent="0.35">
      <c r="A26" s="3"/>
      <c r="B26" s="202" t="s">
        <v>37</v>
      </c>
      <c r="C26" s="215" t="s">
        <v>38</v>
      </c>
      <c r="D26" s="194" t="s">
        <v>69</v>
      </c>
      <c r="E26" s="195"/>
      <c r="F26" s="195"/>
      <c r="G26" s="184" t="s">
        <v>64</v>
      </c>
      <c r="H26" s="204" t="s">
        <v>67</v>
      </c>
      <c r="I26" s="206" t="s">
        <v>68</v>
      </c>
      <c r="J26" s="194" t="s">
        <v>69</v>
      </c>
      <c r="K26" s="195"/>
      <c r="L26" s="195"/>
      <c r="M26" s="184" t="s">
        <v>64</v>
      </c>
      <c r="N26" s="204" t="s">
        <v>67</v>
      </c>
      <c r="O26" s="206" t="s">
        <v>68</v>
      </c>
      <c r="P26" s="194" t="s">
        <v>69</v>
      </c>
      <c r="Q26" s="195"/>
      <c r="R26" s="195"/>
      <c r="S26" s="184" t="s">
        <v>64</v>
      </c>
      <c r="T26" s="204" t="s">
        <v>67</v>
      </c>
      <c r="U26" s="206" t="s">
        <v>68</v>
      </c>
      <c r="V26" s="194" t="s">
        <v>69</v>
      </c>
      <c r="W26" s="195"/>
      <c r="X26" s="195"/>
      <c r="Y26" s="184" t="s">
        <v>64</v>
      </c>
      <c r="Z26" s="204" t="s">
        <v>67</v>
      </c>
      <c r="AA26" s="206" t="s">
        <v>68</v>
      </c>
      <c r="AB26" s="220"/>
      <c r="AC26" s="3"/>
      <c r="AD26" s="3"/>
    </row>
    <row r="27" spans="1:30" ht="15" thickBot="1" x14ac:dyDescent="0.35">
      <c r="A27" s="3"/>
      <c r="B27" s="203"/>
      <c r="C27" s="216"/>
      <c r="D27" s="30" t="s">
        <v>54</v>
      </c>
      <c r="E27" s="31" t="s">
        <v>55</v>
      </c>
      <c r="F27" s="32" t="s">
        <v>56</v>
      </c>
      <c r="G27" s="185"/>
      <c r="H27" s="205"/>
      <c r="I27" s="207"/>
      <c r="J27" s="30" t="s">
        <v>54</v>
      </c>
      <c r="K27" s="31" t="s">
        <v>55</v>
      </c>
      <c r="L27" s="32" t="s">
        <v>56</v>
      </c>
      <c r="M27" s="185"/>
      <c r="N27" s="205"/>
      <c r="O27" s="207"/>
      <c r="P27" s="30" t="s">
        <v>54</v>
      </c>
      <c r="Q27" s="31" t="s">
        <v>55</v>
      </c>
      <c r="R27" s="32" t="s">
        <v>56</v>
      </c>
      <c r="S27" s="185"/>
      <c r="T27" s="205"/>
      <c r="U27" s="207"/>
      <c r="V27" s="30" t="s">
        <v>54</v>
      </c>
      <c r="W27" s="31" t="s">
        <v>55</v>
      </c>
      <c r="X27" s="32" t="s">
        <v>56</v>
      </c>
      <c r="Y27" s="185"/>
      <c r="Z27" s="205"/>
      <c r="AA27" s="207"/>
      <c r="AB27" s="221"/>
      <c r="AC27" s="3"/>
      <c r="AD27" s="3"/>
    </row>
    <row r="28" spans="1:30" x14ac:dyDescent="0.3">
      <c r="A28" s="3"/>
      <c r="B28" s="33" t="s">
        <v>19</v>
      </c>
      <c r="C28" s="34" t="s">
        <v>10</v>
      </c>
      <c r="D28" s="67">
        <v>282.43599999999998</v>
      </c>
      <c r="E28" s="67"/>
      <c r="F28" s="67"/>
      <c r="G28" s="68">
        <f>SUM(D28:F28)</f>
        <v>282.43599999999998</v>
      </c>
      <c r="H28" s="68"/>
      <c r="I28" s="35">
        <f>G28+H28</f>
        <v>282.43599999999998</v>
      </c>
      <c r="J28" s="159">
        <v>200</v>
      </c>
      <c r="K28" s="160"/>
      <c r="L28" s="160"/>
      <c r="M28" s="68">
        <f>SUM(J28:L28)</f>
        <v>200</v>
      </c>
      <c r="N28" s="169"/>
      <c r="O28" s="35">
        <f>M28+N28</f>
        <v>200</v>
      </c>
      <c r="P28" s="74">
        <v>92.57</v>
      </c>
      <c r="Q28" s="67"/>
      <c r="R28" s="67"/>
      <c r="S28" s="68">
        <f>SUM(P28:R28)</f>
        <v>92.57</v>
      </c>
      <c r="T28" s="68"/>
      <c r="U28" s="35">
        <f>S28+T28</f>
        <v>92.57</v>
      </c>
      <c r="V28" s="74">
        <v>130</v>
      </c>
      <c r="W28" s="67"/>
      <c r="X28" s="67"/>
      <c r="Y28" s="68">
        <f>SUM(V28:X28)</f>
        <v>130</v>
      </c>
      <c r="Z28" s="68"/>
      <c r="AA28" s="35">
        <f>Y28+Z28</f>
        <v>130</v>
      </c>
      <c r="AB28" s="132">
        <f t="shared" ref="AB28:AB41" si="12">(AA28/O28)</f>
        <v>0.65</v>
      </c>
      <c r="AC28" s="3"/>
      <c r="AD28" s="3"/>
    </row>
    <row r="29" spans="1:30" x14ac:dyDescent="0.3">
      <c r="A29" s="3"/>
      <c r="B29" s="13" t="s">
        <v>20</v>
      </c>
      <c r="C29" s="36" t="s">
        <v>12</v>
      </c>
      <c r="D29" s="69">
        <v>576.99900000000002</v>
      </c>
      <c r="E29" s="69">
        <v>298.44099999999997</v>
      </c>
      <c r="F29" s="69">
        <v>1826.777</v>
      </c>
      <c r="G29" s="70">
        <f t="shared" ref="G29:G38" si="13">SUM(D29:F29)</f>
        <v>2702.2170000000001</v>
      </c>
      <c r="H29" s="70">
        <v>23.952999999999999</v>
      </c>
      <c r="I29" s="12">
        <f t="shared" ref="I29:I38" si="14">G29+H29</f>
        <v>2726.17</v>
      </c>
      <c r="J29" s="161">
        <v>568.93100000000004</v>
      </c>
      <c r="K29" s="162">
        <v>146.578</v>
      </c>
      <c r="L29" s="162">
        <v>2200</v>
      </c>
      <c r="M29" s="70">
        <f t="shared" ref="M29:M38" si="15">SUM(J29:L29)</f>
        <v>2915.509</v>
      </c>
      <c r="N29" s="170">
        <v>50</v>
      </c>
      <c r="O29" s="12">
        <f t="shared" ref="O29:O38" si="16">M29+N29</f>
        <v>2965.509</v>
      </c>
      <c r="P29" s="75">
        <v>393.93599999999998</v>
      </c>
      <c r="Q29" s="69">
        <v>113.191</v>
      </c>
      <c r="R29" s="69">
        <v>1126.47</v>
      </c>
      <c r="S29" s="70">
        <f t="shared" ref="S29:S38" si="17">SUM(P29:R29)</f>
        <v>1633.597</v>
      </c>
      <c r="T29" s="70"/>
      <c r="U29" s="12">
        <f t="shared" ref="U29:U38" si="18">S29+T29</f>
        <v>1633.597</v>
      </c>
      <c r="V29" s="75">
        <v>660.4</v>
      </c>
      <c r="W29" s="69">
        <v>390</v>
      </c>
      <c r="X29" s="69">
        <v>2528</v>
      </c>
      <c r="Y29" s="70">
        <f t="shared" ref="Y29:Y38" si="19">SUM(V29:X29)</f>
        <v>3578.4</v>
      </c>
      <c r="Z29" s="70">
        <v>50</v>
      </c>
      <c r="AA29" s="12">
        <f t="shared" ref="AA29:AA38" si="20">Y29+Z29</f>
        <v>3628.4</v>
      </c>
      <c r="AB29" s="132">
        <f t="shared" si="12"/>
        <v>1.2235336328434681</v>
      </c>
      <c r="AC29" s="3"/>
      <c r="AD29" s="3"/>
    </row>
    <row r="30" spans="1:30" x14ac:dyDescent="0.3">
      <c r="A30" s="3"/>
      <c r="B30" s="13" t="s">
        <v>22</v>
      </c>
      <c r="C30" s="36" t="s">
        <v>14</v>
      </c>
      <c r="D30" s="69">
        <v>3350.8589999999999</v>
      </c>
      <c r="E30" s="69"/>
      <c r="F30" s="69" t="s">
        <v>88</v>
      </c>
      <c r="G30" s="70">
        <f t="shared" si="13"/>
        <v>3350.8589999999999</v>
      </c>
      <c r="H30" s="70">
        <v>117.72</v>
      </c>
      <c r="I30" s="12">
        <f t="shared" si="14"/>
        <v>3468.5789999999997</v>
      </c>
      <c r="J30" s="161">
        <v>4300</v>
      </c>
      <c r="K30" s="162"/>
      <c r="L30" s="162"/>
      <c r="M30" s="70">
        <f t="shared" si="15"/>
        <v>4300</v>
      </c>
      <c r="N30" s="170">
        <v>110</v>
      </c>
      <c r="O30" s="12">
        <f t="shared" si="16"/>
        <v>4410</v>
      </c>
      <c r="P30" s="75">
        <v>2401.5079999999998</v>
      </c>
      <c r="Q30" s="69"/>
      <c r="R30" s="69"/>
      <c r="S30" s="70">
        <f t="shared" si="17"/>
        <v>2401.5079999999998</v>
      </c>
      <c r="T30" s="70"/>
      <c r="U30" s="12">
        <f t="shared" si="18"/>
        <v>2401.5079999999998</v>
      </c>
      <c r="V30" s="75">
        <v>4150</v>
      </c>
      <c r="W30" s="69"/>
      <c r="X30" s="69"/>
      <c r="Y30" s="70">
        <f t="shared" si="19"/>
        <v>4150</v>
      </c>
      <c r="Z30" s="70">
        <v>100</v>
      </c>
      <c r="AA30" s="12">
        <f t="shared" si="20"/>
        <v>4250</v>
      </c>
      <c r="AB30" s="132">
        <f t="shared" si="12"/>
        <v>0.96371882086167804</v>
      </c>
      <c r="AC30" s="3"/>
      <c r="AD30" s="3"/>
    </row>
    <row r="31" spans="1:30" x14ac:dyDescent="0.3">
      <c r="A31" s="3"/>
      <c r="B31" s="13" t="s">
        <v>24</v>
      </c>
      <c r="C31" s="36" t="s">
        <v>16</v>
      </c>
      <c r="D31" s="69">
        <v>1064.3979999999999</v>
      </c>
      <c r="E31" s="69">
        <v>162.803</v>
      </c>
      <c r="F31" s="69">
        <v>2.1139999999999999</v>
      </c>
      <c r="G31" s="70">
        <f t="shared" si="13"/>
        <v>1229.3150000000001</v>
      </c>
      <c r="H31" s="70">
        <v>7.968</v>
      </c>
      <c r="I31" s="12">
        <f t="shared" si="14"/>
        <v>1237.2830000000001</v>
      </c>
      <c r="J31" s="161">
        <v>949</v>
      </c>
      <c r="K31" s="162">
        <v>60</v>
      </c>
      <c r="L31" s="162">
        <v>20</v>
      </c>
      <c r="M31" s="70">
        <f t="shared" si="15"/>
        <v>1029</v>
      </c>
      <c r="N31" s="170">
        <v>40</v>
      </c>
      <c r="O31" s="12">
        <f t="shared" si="16"/>
        <v>1069</v>
      </c>
      <c r="P31" s="75">
        <v>570.54</v>
      </c>
      <c r="Q31" s="69">
        <v>132.49600000000001</v>
      </c>
      <c r="R31" s="69">
        <v>3.4129999999999998</v>
      </c>
      <c r="S31" s="70">
        <f t="shared" si="17"/>
        <v>706.44899999999996</v>
      </c>
      <c r="T31" s="70"/>
      <c r="U31" s="12">
        <f t="shared" si="18"/>
        <v>706.44899999999996</v>
      </c>
      <c r="V31" s="75">
        <v>1177</v>
      </c>
      <c r="W31" s="69">
        <v>227</v>
      </c>
      <c r="X31" s="69">
        <v>8</v>
      </c>
      <c r="Y31" s="70">
        <f t="shared" si="19"/>
        <v>1412</v>
      </c>
      <c r="Z31" s="70"/>
      <c r="AA31" s="12">
        <f t="shared" si="20"/>
        <v>1412</v>
      </c>
      <c r="AB31" s="132">
        <f t="shared" si="12"/>
        <v>1.3208606173994388</v>
      </c>
      <c r="AC31" s="3"/>
      <c r="AD31" s="3"/>
    </row>
    <row r="32" spans="1:30" x14ac:dyDescent="0.3">
      <c r="A32" s="3"/>
      <c r="B32" s="13" t="s">
        <v>26</v>
      </c>
      <c r="C32" s="36" t="s">
        <v>18</v>
      </c>
      <c r="D32" s="144">
        <v>205.61600000000001</v>
      </c>
      <c r="E32" s="69">
        <v>34787.192999999999</v>
      </c>
      <c r="F32" s="69"/>
      <c r="G32" s="70">
        <f t="shared" si="13"/>
        <v>34992.809000000001</v>
      </c>
      <c r="H32" s="70"/>
      <c r="I32" s="12">
        <f t="shared" si="14"/>
        <v>34992.809000000001</v>
      </c>
      <c r="J32" s="163">
        <v>135.63999999999999</v>
      </c>
      <c r="K32" s="162">
        <v>32393.413</v>
      </c>
      <c r="L32" s="162"/>
      <c r="M32" s="70">
        <f t="shared" si="15"/>
        <v>32529.053</v>
      </c>
      <c r="N32" s="170"/>
      <c r="O32" s="12">
        <f t="shared" si="16"/>
        <v>32529.053</v>
      </c>
      <c r="P32" s="76">
        <v>130.64099999999999</v>
      </c>
      <c r="Q32" s="69">
        <v>16852.473000000002</v>
      </c>
      <c r="R32" s="69"/>
      <c r="S32" s="70">
        <f t="shared" si="17"/>
        <v>16983.114000000001</v>
      </c>
      <c r="T32" s="70"/>
      <c r="U32" s="12">
        <f t="shared" si="18"/>
        <v>16983.114000000001</v>
      </c>
      <c r="V32" s="172">
        <v>120.176</v>
      </c>
      <c r="W32" s="69">
        <v>37550</v>
      </c>
      <c r="X32" s="69"/>
      <c r="Y32" s="70">
        <f t="shared" si="19"/>
        <v>37670.175999999999</v>
      </c>
      <c r="Z32" s="70"/>
      <c r="AA32" s="12">
        <f t="shared" si="20"/>
        <v>37670.175999999999</v>
      </c>
      <c r="AB32" s="132">
        <f t="shared" si="12"/>
        <v>1.1580471156046257</v>
      </c>
      <c r="AC32" s="3"/>
      <c r="AD32" s="3"/>
    </row>
    <row r="33" spans="1:30" x14ac:dyDescent="0.3">
      <c r="A33" s="3"/>
      <c r="B33" s="13" t="s">
        <v>28</v>
      </c>
      <c r="C33" s="37" t="s">
        <v>42</v>
      </c>
      <c r="D33" s="144">
        <v>141.816</v>
      </c>
      <c r="E33" s="69">
        <v>33976.978000000003</v>
      </c>
      <c r="F33" s="69"/>
      <c r="G33" s="70">
        <f t="shared" si="13"/>
        <v>34118.794000000002</v>
      </c>
      <c r="H33" s="70"/>
      <c r="I33" s="12">
        <f t="shared" si="14"/>
        <v>34118.794000000002</v>
      </c>
      <c r="J33" s="163">
        <v>135.63999999999999</v>
      </c>
      <c r="K33" s="162">
        <v>32343.413</v>
      </c>
      <c r="L33" s="162"/>
      <c r="M33" s="70">
        <f t="shared" si="15"/>
        <v>32479.053</v>
      </c>
      <c r="N33" s="170"/>
      <c r="O33" s="12">
        <f t="shared" si="16"/>
        <v>32479.053</v>
      </c>
      <c r="P33" s="76">
        <v>130.64099999999999</v>
      </c>
      <c r="Q33" s="69">
        <v>16331.233</v>
      </c>
      <c r="R33" s="69"/>
      <c r="S33" s="70">
        <f t="shared" si="17"/>
        <v>16461.874</v>
      </c>
      <c r="T33" s="70"/>
      <c r="U33" s="12">
        <f t="shared" si="18"/>
        <v>16461.874</v>
      </c>
      <c r="V33" s="172">
        <v>120.176</v>
      </c>
      <c r="W33" s="69">
        <v>37100</v>
      </c>
      <c r="X33" s="69"/>
      <c r="Y33" s="70">
        <f t="shared" si="19"/>
        <v>37220.175999999999</v>
      </c>
      <c r="Z33" s="70"/>
      <c r="AA33" s="12">
        <f t="shared" si="20"/>
        <v>37220.175999999999</v>
      </c>
      <c r="AB33" s="132">
        <f t="shared" si="12"/>
        <v>1.1459747918142811</v>
      </c>
      <c r="AC33" s="3"/>
      <c r="AD33" s="3"/>
    </row>
    <row r="34" spans="1:30" x14ac:dyDescent="0.3">
      <c r="A34" s="3"/>
      <c r="B34" s="13" t="s">
        <v>30</v>
      </c>
      <c r="C34" s="38" t="s">
        <v>21</v>
      </c>
      <c r="D34" s="71">
        <v>63.8</v>
      </c>
      <c r="E34" s="69">
        <v>810.21500000000003</v>
      </c>
      <c r="F34" s="69"/>
      <c r="G34" s="70">
        <f t="shared" si="13"/>
        <v>874.01499999999999</v>
      </c>
      <c r="H34" s="70"/>
      <c r="I34" s="12">
        <f t="shared" si="14"/>
        <v>874.01499999999999</v>
      </c>
      <c r="J34" s="163" t="s">
        <v>88</v>
      </c>
      <c r="K34" s="162">
        <v>50</v>
      </c>
      <c r="L34" s="162"/>
      <c r="M34" s="70">
        <f>SUM(J34:L34)</f>
        <v>50</v>
      </c>
      <c r="N34" s="170"/>
      <c r="O34" s="12">
        <f t="shared" si="16"/>
        <v>50</v>
      </c>
      <c r="P34" s="76" t="s">
        <v>88</v>
      </c>
      <c r="Q34" s="69">
        <v>521.24</v>
      </c>
      <c r="R34" s="69"/>
      <c r="S34" s="70">
        <f t="shared" si="17"/>
        <v>521.24</v>
      </c>
      <c r="T34" s="70"/>
      <c r="U34" s="12">
        <f t="shared" si="18"/>
        <v>521.24</v>
      </c>
      <c r="V34" s="76" t="s">
        <v>88</v>
      </c>
      <c r="W34" s="69">
        <v>450</v>
      </c>
      <c r="X34" s="69"/>
      <c r="Y34" s="70">
        <f t="shared" si="19"/>
        <v>450</v>
      </c>
      <c r="Z34" s="70"/>
      <c r="AA34" s="12">
        <f t="shared" si="20"/>
        <v>450</v>
      </c>
      <c r="AB34" s="132">
        <f t="shared" si="12"/>
        <v>9</v>
      </c>
      <c r="AC34" s="3"/>
      <c r="AD34" s="3"/>
    </row>
    <row r="35" spans="1:30" x14ac:dyDescent="0.3">
      <c r="A35" s="3"/>
      <c r="B35" s="13" t="s">
        <v>32</v>
      </c>
      <c r="C35" s="36" t="s">
        <v>23</v>
      </c>
      <c r="D35" s="144">
        <v>68.721999999999994</v>
      </c>
      <c r="E35" s="69">
        <v>11584.323</v>
      </c>
      <c r="F35" s="69"/>
      <c r="G35" s="70">
        <f t="shared" si="13"/>
        <v>11653.045</v>
      </c>
      <c r="H35" s="70"/>
      <c r="I35" s="12">
        <f t="shared" si="14"/>
        <v>11653.045</v>
      </c>
      <c r="J35" s="163">
        <v>45.847000000000001</v>
      </c>
      <c r="K35" s="162">
        <v>11084.816000000001</v>
      </c>
      <c r="L35" s="162"/>
      <c r="M35" s="70">
        <f t="shared" si="15"/>
        <v>11130.663</v>
      </c>
      <c r="N35" s="170"/>
      <c r="O35" s="12">
        <f t="shared" si="16"/>
        <v>11130.663</v>
      </c>
      <c r="P35" s="76">
        <v>47.536999999999999</v>
      </c>
      <c r="Q35" s="69">
        <v>5600.9889999999996</v>
      </c>
      <c r="R35" s="69"/>
      <c r="S35" s="70">
        <f t="shared" si="17"/>
        <v>5648.5259999999998</v>
      </c>
      <c r="T35" s="70"/>
      <c r="U35" s="12">
        <f t="shared" si="18"/>
        <v>5648.5259999999998</v>
      </c>
      <c r="V35" s="172">
        <v>40.619999999999997</v>
      </c>
      <c r="W35" s="69">
        <v>12705.5</v>
      </c>
      <c r="X35" s="69"/>
      <c r="Y35" s="70">
        <f t="shared" si="19"/>
        <v>12746.12</v>
      </c>
      <c r="Z35" s="70"/>
      <c r="AA35" s="12">
        <f t="shared" si="20"/>
        <v>12746.12</v>
      </c>
      <c r="AB35" s="132">
        <f t="shared" si="12"/>
        <v>1.1451357389941641</v>
      </c>
      <c r="AC35" s="3"/>
      <c r="AD35" s="3"/>
    </row>
    <row r="36" spans="1:30" x14ac:dyDescent="0.3">
      <c r="A36" s="3"/>
      <c r="B36" s="13" t="s">
        <v>33</v>
      </c>
      <c r="C36" s="36" t="s">
        <v>25</v>
      </c>
      <c r="D36" s="69" t="s">
        <v>88</v>
      </c>
      <c r="E36" s="69"/>
      <c r="F36" s="69"/>
      <c r="G36" s="70">
        <f t="shared" si="13"/>
        <v>0</v>
      </c>
      <c r="H36" s="70"/>
      <c r="I36" s="12">
        <f t="shared" si="14"/>
        <v>0</v>
      </c>
      <c r="J36" s="161"/>
      <c r="K36" s="162"/>
      <c r="L36" s="162"/>
      <c r="M36" s="70">
        <f t="shared" si="15"/>
        <v>0</v>
      </c>
      <c r="N36" s="170"/>
      <c r="O36" s="12">
        <f t="shared" si="16"/>
        <v>0</v>
      </c>
      <c r="P36" s="75"/>
      <c r="Q36" s="69">
        <v>698.048</v>
      </c>
      <c r="R36" s="69"/>
      <c r="S36" s="70">
        <f t="shared" si="17"/>
        <v>698.048</v>
      </c>
      <c r="T36" s="70"/>
      <c r="U36" s="12">
        <f t="shared" si="18"/>
        <v>698.048</v>
      </c>
      <c r="V36" s="75"/>
      <c r="W36" s="69"/>
      <c r="X36" s="69"/>
      <c r="Y36" s="70">
        <f t="shared" si="19"/>
        <v>0</v>
      </c>
      <c r="Z36" s="70"/>
      <c r="AA36" s="12">
        <f t="shared" si="20"/>
        <v>0</v>
      </c>
      <c r="AB36" s="132" t="e">
        <f t="shared" si="12"/>
        <v>#DIV/0!</v>
      </c>
      <c r="AC36" s="3"/>
      <c r="AD36" s="3"/>
    </row>
    <row r="37" spans="1:30" x14ac:dyDescent="0.3">
      <c r="A37" s="3"/>
      <c r="B37" s="13" t="s">
        <v>34</v>
      </c>
      <c r="C37" s="36" t="s">
        <v>27</v>
      </c>
      <c r="D37" s="69">
        <v>480.68299999999999</v>
      </c>
      <c r="E37" s="69"/>
      <c r="F37" s="69">
        <v>1446.8710000000001</v>
      </c>
      <c r="G37" s="70">
        <f t="shared" si="13"/>
        <v>1927.5540000000001</v>
      </c>
      <c r="H37" s="70"/>
      <c r="I37" s="12">
        <f t="shared" si="14"/>
        <v>1927.5540000000001</v>
      </c>
      <c r="J37" s="75">
        <v>468.06900000000002</v>
      </c>
      <c r="K37" s="162"/>
      <c r="L37" s="162">
        <v>1446.88</v>
      </c>
      <c r="M37" s="70">
        <f t="shared" si="15"/>
        <v>1914.9490000000001</v>
      </c>
      <c r="N37" s="170"/>
      <c r="O37" s="12">
        <f t="shared" si="16"/>
        <v>1914.9490000000001</v>
      </c>
      <c r="P37" s="75">
        <v>242.07</v>
      </c>
      <c r="Q37" s="69"/>
      <c r="R37" s="69">
        <v>723.43399999999997</v>
      </c>
      <c r="S37" s="70">
        <f t="shared" si="17"/>
        <v>965.50399999999991</v>
      </c>
      <c r="T37" s="70"/>
      <c r="U37" s="12">
        <f t="shared" si="18"/>
        <v>965.50399999999991</v>
      </c>
      <c r="V37" s="75">
        <v>480</v>
      </c>
      <c r="W37" s="69"/>
      <c r="X37" s="69">
        <v>1446.8689999999999</v>
      </c>
      <c r="Y37" s="70">
        <f t="shared" si="19"/>
        <v>1926.8689999999999</v>
      </c>
      <c r="Z37" s="70"/>
      <c r="AA37" s="12">
        <f t="shared" si="20"/>
        <v>1926.8689999999999</v>
      </c>
      <c r="AB37" s="132">
        <f t="shared" si="12"/>
        <v>1.006224708856476</v>
      </c>
      <c r="AC37" s="3"/>
      <c r="AD37" s="3"/>
    </row>
    <row r="38" spans="1:30" ht="15" thickBot="1" x14ac:dyDescent="0.35">
      <c r="A38" s="3"/>
      <c r="B38" s="18" t="s">
        <v>35</v>
      </c>
      <c r="C38" s="92" t="s">
        <v>29</v>
      </c>
      <c r="D38" s="72">
        <v>501.02</v>
      </c>
      <c r="E38" s="72">
        <v>1931.979</v>
      </c>
      <c r="F38" s="72">
        <v>65.218999999999994</v>
      </c>
      <c r="G38" s="70">
        <f t="shared" si="13"/>
        <v>2498.2179999999998</v>
      </c>
      <c r="H38" s="73"/>
      <c r="I38" s="21">
        <f t="shared" si="14"/>
        <v>2498.2179999999998</v>
      </c>
      <c r="J38" s="164">
        <v>222.31299999999999</v>
      </c>
      <c r="K38" s="165">
        <v>1203.8679999999999</v>
      </c>
      <c r="L38" s="165">
        <v>150</v>
      </c>
      <c r="M38" s="73">
        <f t="shared" si="15"/>
        <v>1576.181</v>
      </c>
      <c r="N38" s="171"/>
      <c r="O38" s="21">
        <f t="shared" si="16"/>
        <v>1576.181</v>
      </c>
      <c r="P38" s="77">
        <v>102.699</v>
      </c>
      <c r="Q38" s="72"/>
      <c r="R38" s="72">
        <v>27.422000000000001</v>
      </c>
      <c r="S38" s="73">
        <f t="shared" si="17"/>
        <v>130.12100000000001</v>
      </c>
      <c r="T38" s="73"/>
      <c r="U38" s="21">
        <f t="shared" si="18"/>
        <v>130.12100000000001</v>
      </c>
      <c r="V38" s="77">
        <v>256.404</v>
      </c>
      <c r="W38" s="72">
        <v>1147.5</v>
      </c>
      <c r="X38" s="72">
        <v>25</v>
      </c>
      <c r="Y38" s="73">
        <f t="shared" si="19"/>
        <v>1428.904</v>
      </c>
      <c r="Z38" s="73"/>
      <c r="AA38" s="21">
        <f t="shared" si="20"/>
        <v>1428.904</v>
      </c>
      <c r="AB38" s="135">
        <f t="shared" si="12"/>
        <v>0.9065608581755521</v>
      </c>
      <c r="AC38" s="3"/>
      <c r="AD38" s="3"/>
    </row>
    <row r="39" spans="1:30" ht="15" thickBot="1" x14ac:dyDescent="0.35">
      <c r="A39" s="3"/>
      <c r="B39" s="22" t="s">
        <v>48</v>
      </c>
      <c r="C39" s="93" t="s">
        <v>31</v>
      </c>
      <c r="D39" s="39">
        <f>SUM(D35:D38)+SUM(D28:D32)</f>
        <v>6530.7330000000002</v>
      </c>
      <c r="E39" s="39">
        <f>SUM(E35:E38)+SUM(E28:E32)</f>
        <v>48764.739000000001</v>
      </c>
      <c r="F39" s="39">
        <f>SUM(F35:F38)+SUM(F28:F32)</f>
        <v>3340.9810000000002</v>
      </c>
      <c r="G39" s="131">
        <f>SUM(D39:F39)</f>
        <v>58636.453000000001</v>
      </c>
      <c r="H39" s="40">
        <f>SUM(H28:H32)+SUM(H35:H38)</f>
        <v>149.64099999999999</v>
      </c>
      <c r="I39" s="41">
        <f>SUM(I35:I38)+SUM(I28:I32)</f>
        <v>58786.093999999997</v>
      </c>
      <c r="J39" s="39">
        <f>SUM(J35:J38)+SUM(J28:J32)</f>
        <v>6889.8000000000011</v>
      </c>
      <c r="K39" s="39">
        <f>SUM(K35:K38)+SUM(K28:K32)</f>
        <v>44888.675000000003</v>
      </c>
      <c r="L39" s="39">
        <f>SUM(L35:L38)+SUM(L28:L32)</f>
        <v>3816.88</v>
      </c>
      <c r="M39" s="131">
        <f>SUM(J39:L39)</f>
        <v>55595.355000000003</v>
      </c>
      <c r="N39" s="40">
        <f>SUM(N28:N32)+SUM(N35:N38)</f>
        <v>200</v>
      </c>
      <c r="O39" s="41">
        <f>SUM(O35:O38)+SUM(O28:O32)</f>
        <v>55795.354999999996</v>
      </c>
      <c r="P39" s="39">
        <f>SUM(P35:P38)+SUM(P28:P32)</f>
        <v>3981.5009999999997</v>
      </c>
      <c r="Q39" s="39">
        <f>SUM(Q35:Q38)+SUM(Q28:Q32)</f>
        <v>23397.197000000004</v>
      </c>
      <c r="R39" s="39">
        <f>SUM(R35:R38)+SUM(R28:R32)</f>
        <v>1880.739</v>
      </c>
      <c r="S39" s="131">
        <f>SUM(P39:R39)</f>
        <v>29259.437000000005</v>
      </c>
      <c r="T39" s="40">
        <f>SUM(T28:T32)+SUM(T35:T38)</f>
        <v>0</v>
      </c>
      <c r="U39" s="41">
        <f>SUM(U35:U38)+SUM(U28:U32)</f>
        <v>29259.437000000002</v>
      </c>
      <c r="V39" s="39">
        <f>SUM(V35:V38)+SUM(V28:V32)</f>
        <v>7014.6</v>
      </c>
      <c r="W39" s="39">
        <f>SUM(W35:W38)+SUM(W28:W32)</f>
        <v>52020</v>
      </c>
      <c r="X39" s="39">
        <f>SUM(X35:X38)+SUM(X28:X32)</f>
        <v>4007.8689999999997</v>
      </c>
      <c r="Y39" s="131">
        <f>SUM(V39:X39)</f>
        <v>63042.468999999997</v>
      </c>
      <c r="Z39" s="40">
        <f>SUM(Z28:Z32)+SUM(Z35:Z38)</f>
        <v>150</v>
      </c>
      <c r="AA39" s="41">
        <f>SUM(AA35:AA38)+SUM(AA28:AA32)</f>
        <v>63192.469000000005</v>
      </c>
      <c r="AB39" s="137">
        <f t="shared" si="12"/>
        <v>1.1325758031291315</v>
      </c>
      <c r="AC39" s="3"/>
      <c r="AD39" s="3"/>
    </row>
    <row r="40" spans="1:30" ht="18.600000000000001" thickBot="1" x14ac:dyDescent="0.4">
      <c r="A40" s="3"/>
      <c r="B40" s="97" t="s">
        <v>49</v>
      </c>
      <c r="C40" s="98" t="s">
        <v>51</v>
      </c>
      <c r="D40" s="99">
        <f t="shared" ref="D40:O40" si="21">D24-D39</f>
        <v>-524.23300000000017</v>
      </c>
      <c r="E40" s="99">
        <f t="shared" si="21"/>
        <v>9.9999999656574801E-4</v>
      </c>
      <c r="F40" s="99">
        <f t="shared" si="21"/>
        <v>544.66200000000026</v>
      </c>
      <c r="G40" s="108">
        <f t="shared" si="21"/>
        <v>20.430000000000291</v>
      </c>
      <c r="H40" s="108">
        <f t="shared" si="21"/>
        <v>221.24600000000001</v>
      </c>
      <c r="I40" s="109">
        <f t="shared" si="21"/>
        <v>241.6759999999922</v>
      </c>
      <c r="J40" s="99">
        <f t="shared" si="21"/>
        <v>0</v>
      </c>
      <c r="K40" s="99">
        <f t="shared" si="21"/>
        <v>0</v>
      </c>
      <c r="L40" s="99">
        <f t="shared" si="21"/>
        <v>0</v>
      </c>
      <c r="M40" s="108">
        <f t="shared" si="21"/>
        <v>0</v>
      </c>
      <c r="N40" s="108">
        <f t="shared" si="21"/>
        <v>0</v>
      </c>
      <c r="O40" s="109">
        <f t="shared" si="21"/>
        <v>0</v>
      </c>
      <c r="P40" s="99">
        <f t="shared" ref="P40:U40" si="22">P24-P39</f>
        <v>-226.75500000000011</v>
      </c>
      <c r="Q40" s="99">
        <f t="shared" si="22"/>
        <v>9.9999999656574801E-4</v>
      </c>
      <c r="R40" s="99">
        <f t="shared" si="22"/>
        <v>198.8449999999998</v>
      </c>
      <c r="S40" s="108">
        <f t="shared" si="22"/>
        <v>-27.909000000006927</v>
      </c>
      <c r="T40" s="108">
        <f t="shared" si="22"/>
        <v>70.67</v>
      </c>
      <c r="U40" s="109">
        <f t="shared" si="22"/>
        <v>42.760999999998603</v>
      </c>
      <c r="V40" s="99">
        <f t="shared" ref="V40:AA40" si="23">V24-V39</f>
        <v>0</v>
      </c>
      <c r="W40" s="99">
        <f t="shared" si="23"/>
        <v>0</v>
      </c>
      <c r="X40" s="99">
        <f t="shared" si="23"/>
        <v>0</v>
      </c>
      <c r="Y40" s="108">
        <f t="shared" si="23"/>
        <v>0</v>
      </c>
      <c r="Z40" s="108">
        <f t="shared" si="23"/>
        <v>0</v>
      </c>
      <c r="AA40" s="109">
        <f t="shared" si="23"/>
        <v>0</v>
      </c>
      <c r="AB40" s="138" t="e">
        <f t="shared" si="12"/>
        <v>#DIV/0!</v>
      </c>
      <c r="AC40" s="3"/>
      <c r="AD40" s="3"/>
    </row>
    <row r="41" spans="1:30" ht="15" thickBot="1" x14ac:dyDescent="0.35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-5426.9240000000082</v>
      </c>
      <c r="J41" s="102"/>
      <c r="K41" s="103"/>
      <c r="L41" s="103"/>
      <c r="M41" s="104"/>
      <c r="N41" s="107"/>
      <c r="O41" s="106">
        <f>O40-J16</f>
        <v>-6620</v>
      </c>
      <c r="P41" s="102"/>
      <c r="Q41" s="103"/>
      <c r="R41" s="103"/>
      <c r="S41" s="104"/>
      <c r="T41" s="107"/>
      <c r="U41" s="106">
        <f>U40-P16</f>
        <v>-3517.4390000000012</v>
      </c>
      <c r="V41" s="102"/>
      <c r="W41" s="103"/>
      <c r="X41" s="103"/>
      <c r="Y41" s="104"/>
      <c r="Z41" s="107"/>
      <c r="AA41" s="106">
        <f>AA40-V16</f>
        <v>-6770</v>
      </c>
      <c r="AB41" s="132">
        <f t="shared" si="12"/>
        <v>1.0226586102719033</v>
      </c>
      <c r="AC41" s="3"/>
      <c r="AD41" s="3"/>
    </row>
    <row r="42" spans="1:30" ht="8.25" customHeight="1" thickBot="1" x14ac:dyDescent="0.35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5">
      <c r="A43" s="3"/>
      <c r="B43" s="81"/>
      <c r="C43" s="212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" thickBot="1" x14ac:dyDescent="0.35">
      <c r="A44" s="3"/>
      <c r="B44" s="81"/>
      <c r="C44" s="213"/>
      <c r="D44" s="84">
        <v>220</v>
      </c>
      <c r="E44" s="94">
        <v>220</v>
      </c>
      <c r="F44" s="95">
        <v>0</v>
      </c>
      <c r="G44" s="46"/>
      <c r="H44" s="46"/>
      <c r="I44" s="47"/>
      <c r="J44" s="84">
        <v>220</v>
      </c>
      <c r="K44" s="94">
        <v>220</v>
      </c>
      <c r="L44" s="95">
        <v>0</v>
      </c>
      <c r="M44" s="83"/>
      <c r="N44" s="83"/>
      <c r="O44" s="83"/>
      <c r="P44" s="84">
        <v>220</v>
      </c>
      <c r="Q44" s="94">
        <v>220</v>
      </c>
      <c r="R44" s="95">
        <v>0</v>
      </c>
      <c r="S44" s="3"/>
      <c r="T44" s="3"/>
      <c r="U44" s="3"/>
      <c r="V44" s="84">
        <v>220</v>
      </c>
      <c r="W44" s="94">
        <v>220</v>
      </c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5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5">
      <c r="A46" s="3"/>
      <c r="B46" s="81"/>
      <c r="C46" s="212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3"/>
      <c r="M46" s="133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" thickBot="1" x14ac:dyDescent="0.35">
      <c r="A47" s="3"/>
      <c r="B47" s="44"/>
      <c r="C47" s="214"/>
      <c r="D47" s="84">
        <v>0</v>
      </c>
      <c r="E47" s="87">
        <v>0</v>
      </c>
      <c r="F47" s="46"/>
      <c r="G47" s="46"/>
      <c r="H47" s="46"/>
      <c r="I47" s="47"/>
      <c r="J47" s="84">
        <v>0</v>
      </c>
      <c r="K47" s="87">
        <v>0</v>
      </c>
      <c r="L47" s="134"/>
      <c r="M47" s="134"/>
      <c r="N47" s="3"/>
      <c r="O47" s="3"/>
      <c r="P47" s="84">
        <v>0</v>
      </c>
      <c r="Q47" s="87">
        <v>0</v>
      </c>
      <c r="R47" s="3"/>
      <c r="S47" s="3"/>
      <c r="T47" s="3"/>
      <c r="U47" s="3"/>
      <c r="V47" s="84">
        <v>0</v>
      </c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3"/>
      <c r="B49" s="44"/>
      <c r="C49" s="88" t="s">
        <v>82</v>
      </c>
      <c r="D49" s="89" t="s">
        <v>73</v>
      </c>
      <c r="E49" s="89" t="s">
        <v>74</v>
      </c>
      <c r="F49" s="89" t="s">
        <v>92</v>
      </c>
      <c r="G49" s="89" t="s">
        <v>94</v>
      </c>
      <c r="H49" s="46"/>
      <c r="I49" s="3"/>
      <c r="J49" s="89" t="s">
        <v>73</v>
      </c>
      <c r="K49" s="89" t="s">
        <v>74</v>
      </c>
      <c r="L49" s="89" t="s">
        <v>92</v>
      </c>
      <c r="M49" s="89" t="s">
        <v>95</v>
      </c>
      <c r="N49" s="3"/>
      <c r="O49" s="3"/>
      <c r="P49" s="89" t="s">
        <v>73</v>
      </c>
      <c r="Q49" s="89" t="s">
        <v>74</v>
      </c>
      <c r="R49" s="89" t="s">
        <v>92</v>
      </c>
      <c r="S49" s="89" t="s">
        <v>99</v>
      </c>
      <c r="T49" s="3"/>
      <c r="U49" s="3"/>
      <c r="V49" s="89" t="s">
        <v>96</v>
      </c>
      <c r="W49" s="89" t="s">
        <v>74</v>
      </c>
      <c r="X49" s="89" t="s">
        <v>92</v>
      </c>
      <c r="Y49" s="89" t="s">
        <v>95</v>
      </c>
      <c r="Z49" s="3"/>
      <c r="AA49" s="3"/>
      <c r="AB49" s="3"/>
      <c r="AC49" s="3"/>
      <c r="AD49" s="3"/>
    </row>
    <row r="50" spans="1:30" x14ac:dyDescent="0.3">
      <c r="A50" s="3"/>
      <c r="B50" s="44"/>
      <c r="C50" s="48" t="s">
        <v>70</v>
      </c>
      <c r="D50" s="78">
        <f>D51+D52+D53+D54</f>
        <v>4712.7789999999995</v>
      </c>
      <c r="E50" s="78">
        <f t="shared" ref="E50:F50" si="24">E51+E52+E53+E54</f>
        <v>1654.182</v>
      </c>
      <c r="F50" s="78">
        <f t="shared" si="24"/>
        <v>4376.607</v>
      </c>
      <c r="G50" s="49">
        <f>D50+E50-F50</f>
        <v>1990.3539999999994</v>
      </c>
      <c r="H50" s="46"/>
      <c r="I50" s="3"/>
      <c r="J50" s="78">
        <v>1311.2</v>
      </c>
      <c r="K50" s="78">
        <v>1302</v>
      </c>
      <c r="L50" s="78">
        <v>1720</v>
      </c>
      <c r="M50" s="49">
        <f>J50+K50-L50</f>
        <v>893.19999999999982</v>
      </c>
      <c r="N50" s="3"/>
      <c r="O50" s="3"/>
      <c r="P50" s="78">
        <f>P51+P52+P53+P54</f>
        <v>1990.3550000000002</v>
      </c>
      <c r="Q50" s="78">
        <f>Q51+Q52+Q53+Q54</f>
        <v>816.49399999999991</v>
      </c>
      <c r="R50" s="78">
        <f>R51+R52+R53+R54</f>
        <v>999.38300000000004</v>
      </c>
      <c r="S50" s="49">
        <f>P50+Q50-R50</f>
        <v>1807.4660000000001</v>
      </c>
      <c r="T50" s="3"/>
      <c r="U50" s="3"/>
      <c r="V50" s="78">
        <f>V51+V52+V53+V54</f>
        <v>1605</v>
      </c>
      <c r="W50" s="78">
        <f t="shared" ref="W50:X50" si="25">W51+W52+W53+W54</f>
        <v>1570</v>
      </c>
      <c r="X50" s="78">
        <f t="shared" si="25"/>
        <v>2070</v>
      </c>
      <c r="Y50" s="49">
        <f>V50+W50-X50</f>
        <v>1105</v>
      </c>
      <c r="Z50" s="3"/>
      <c r="AA50" s="3"/>
      <c r="AB50" s="3"/>
      <c r="AC50" s="3"/>
      <c r="AD50" s="3"/>
    </row>
    <row r="51" spans="1:30" x14ac:dyDescent="0.3">
      <c r="A51" s="3"/>
      <c r="B51" s="44"/>
      <c r="C51" s="48" t="s">
        <v>71</v>
      </c>
      <c r="D51" s="78">
        <v>3118.74</v>
      </c>
      <c r="E51" s="78">
        <v>452.9</v>
      </c>
      <c r="F51" s="78">
        <v>2901.8090000000002</v>
      </c>
      <c r="G51" s="49">
        <f t="shared" ref="G51:G54" si="26">D51+E51-F51</f>
        <v>669.83099999999968</v>
      </c>
      <c r="H51" s="46"/>
      <c r="I51" s="3"/>
      <c r="J51" s="78">
        <v>268.5</v>
      </c>
      <c r="K51" s="78">
        <v>30</v>
      </c>
      <c r="L51" s="78">
        <v>50</v>
      </c>
      <c r="M51" s="49">
        <f t="shared" ref="M51:M54" si="27">J51+K51-L51</f>
        <v>248.5</v>
      </c>
      <c r="N51" s="3"/>
      <c r="O51" s="3"/>
      <c r="P51" s="78">
        <v>669.83199999999999</v>
      </c>
      <c r="Q51" s="78">
        <v>217.673</v>
      </c>
      <c r="R51" s="78">
        <v>336.33199999999999</v>
      </c>
      <c r="S51" s="49">
        <f t="shared" ref="S51:S54" si="28">P51+Q51-R51</f>
        <v>551.173</v>
      </c>
      <c r="T51" s="3"/>
      <c r="U51" s="3"/>
      <c r="V51" s="78">
        <v>510</v>
      </c>
      <c r="W51" s="78">
        <v>740</v>
      </c>
      <c r="X51" s="78">
        <v>730</v>
      </c>
      <c r="Y51" s="49">
        <f t="shared" ref="Y51:Y54" si="29">V51+W51-X51</f>
        <v>520</v>
      </c>
      <c r="Z51" s="3"/>
      <c r="AA51" s="3"/>
      <c r="AB51" s="3"/>
      <c r="AC51" s="3"/>
      <c r="AD51" s="3"/>
    </row>
    <row r="52" spans="1:30" x14ac:dyDescent="0.3">
      <c r="A52" s="3"/>
      <c r="B52" s="44"/>
      <c r="C52" s="48" t="s">
        <v>72</v>
      </c>
      <c r="D52" s="78">
        <v>645.78499999999997</v>
      </c>
      <c r="E52" s="78">
        <v>480.68299999999999</v>
      </c>
      <c r="F52" s="78">
        <v>518.34400000000005</v>
      </c>
      <c r="G52" s="49">
        <f t="shared" si="26"/>
        <v>608.1239999999998</v>
      </c>
      <c r="H52" s="46"/>
      <c r="I52" s="3"/>
      <c r="J52" s="78">
        <v>434.4</v>
      </c>
      <c r="K52" s="78">
        <v>600</v>
      </c>
      <c r="L52" s="78">
        <v>720</v>
      </c>
      <c r="M52" s="49">
        <f t="shared" si="27"/>
        <v>314.40000000000009</v>
      </c>
      <c r="N52" s="3"/>
      <c r="O52" s="3"/>
      <c r="P52" s="78">
        <v>608.12400000000002</v>
      </c>
      <c r="Q52" s="78">
        <v>242.07</v>
      </c>
      <c r="R52" s="78">
        <v>279.38799999999998</v>
      </c>
      <c r="S52" s="49">
        <f t="shared" si="28"/>
        <v>570.80600000000004</v>
      </c>
      <c r="T52" s="3"/>
      <c r="U52" s="3"/>
      <c r="V52" s="78">
        <v>600</v>
      </c>
      <c r="W52" s="78">
        <v>480</v>
      </c>
      <c r="X52" s="78">
        <v>720</v>
      </c>
      <c r="Y52" s="49">
        <f t="shared" si="29"/>
        <v>360</v>
      </c>
      <c r="Z52" s="3"/>
      <c r="AA52" s="3"/>
      <c r="AB52" s="3"/>
      <c r="AC52" s="3"/>
      <c r="AD52" s="3"/>
    </row>
    <row r="53" spans="1:30" x14ac:dyDescent="0.3">
      <c r="A53" s="3"/>
      <c r="B53" s="44"/>
      <c r="C53" s="48" t="s">
        <v>89</v>
      </c>
      <c r="D53" s="78">
        <v>75.262</v>
      </c>
      <c r="E53" s="78">
        <v>30</v>
      </c>
      <c r="F53" s="78">
        <v>2.8620000000000001</v>
      </c>
      <c r="G53" s="49">
        <f t="shared" si="26"/>
        <v>102.4</v>
      </c>
      <c r="H53" s="46"/>
      <c r="I53" s="3"/>
      <c r="J53" s="78">
        <v>95.3</v>
      </c>
      <c r="K53" s="78">
        <v>0</v>
      </c>
      <c r="L53" s="78">
        <v>10</v>
      </c>
      <c r="M53" s="49">
        <f t="shared" si="27"/>
        <v>85.3</v>
      </c>
      <c r="N53" s="3"/>
      <c r="O53" s="3"/>
      <c r="P53" s="78">
        <v>102.4</v>
      </c>
      <c r="Q53" s="78">
        <v>24</v>
      </c>
      <c r="R53" s="78">
        <v>0</v>
      </c>
      <c r="S53" s="49">
        <f t="shared" si="28"/>
        <v>126.4</v>
      </c>
      <c r="T53" s="3"/>
      <c r="U53" s="3"/>
      <c r="V53" s="78">
        <v>95</v>
      </c>
      <c r="W53" s="78">
        <v>0</v>
      </c>
      <c r="X53" s="78">
        <v>10</v>
      </c>
      <c r="Y53" s="49">
        <f t="shared" si="29"/>
        <v>85</v>
      </c>
      <c r="Z53" s="3"/>
      <c r="AA53" s="3"/>
      <c r="AB53" s="3"/>
      <c r="AC53" s="3"/>
      <c r="AD53" s="3"/>
    </row>
    <row r="54" spans="1:30" x14ac:dyDescent="0.3">
      <c r="A54" s="3"/>
      <c r="B54" s="44"/>
      <c r="C54" s="121" t="s">
        <v>90</v>
      </c>
      <c r="D54" s="78">
        <v>872.99199999999996</v>
      </c>
      <c r="E54" s="78">
        <v>690.59900000000005</v>
      </c>
      <c r="F54" s="78">
        <v>953.59199999999998</v>
      </c>
      <c r="G54" s="49">
        <f t="shared" si="26"/>
        <v>609.99899999999991</v>
      </c>
      <c r="H54" s="46"/>
      <c r="I54" s="3"/>
      <c r="J54" s="78">
        <v>513</v>
      </c>
      <c r="K54" s="78">
        <v>672</v>
      </c>
      <c r="L54" s="78">
        <v>940</v>
      </c>
      <c r="M54" s="49">
        <f t="shared" si="27"/>
        <v>245</v>
      </c>
      <c r="N54" s="3"/>
      <c r="O54" s="3"/>
      <c r="P54" s="78">
        <v>609.99900000000002</v>
      </c>
      <c r="Q54" s="78">
        <v>332.75099999999998</v>
      </c>
      <c r="R54" s="78">
        <v>383.66300000000001</v>
      </c>
      <c r="S54" s="49">
        <f t="shared" si="28"/>
        <v>559.08699999999999</v>
      </c>
      <c r="T54" s="3"/>
      <c r="U54" s="3"/>
      <c r="V54" s="78">
        <v>400</v>
      </c>
      <c r="W54" s="78">
        <v>350</v>
      </c>
      <c r="X54" s="78">
        <v>610</v>
      </c>
      <c r="Y54" s="49">
        <f t="shared" si="29"/>
        <v>140</v>
      </c>
      <c r="Z54" s="3"/>
      <c r="AA54" s="3"/>
      <c r="AB54" s="3"/>
      <c r="AC54" s="3"/>
      <c r="AD54" s="3"/>
    </row>
    <row r="55" spans="1:30" ht="10.5" customHeight="1" x14ac:dyDescent="0.3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3"/>
      <c r="B56" s="44"/>
      <c r="C56" s="88" t="s">
        <v>75</v>
      </c>
      <c r="D56" s="89" t="s">
        <v>76</v>
      </c>
      <c r="E56" s="89" t="s">
        <v>97</v>
      </c>
      <c r="F56" s="46"/>
      <c r="G56" s="46"/>
      <c r="H56" s="46"/>
      <c r="I56" s="47"/>
      <c r="J56" s="89" t="s">
        <v>98</v>
      </c>
      <c r="K56" s="46"/>
      <c r="L56" s="46"/>
      <c r="M56" s="46"/>
      <c r="N56" s="46"/>
      <c r="O56" s="47"/>
      <c r="P56" s="89" t="s">
        <v>99</v>
      </c>
      <c r="Q56" s="47"/>
      <c r="R56" s="47"/>
      <c r="S56" s="47"/>
      <c r="T56" s="47"/>
      <c r="U56" s="47"/>
      <c r="V56" s="89" t="s">
        <v>98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3"/>
      <c r="B57" s="44"/>
      <c r="C57" s="48"/>
      <c r="D57" s="79">
        <v>71</v>
      </c>
      <c r="E57" s="79">
        <v>72</v>
      </c>
      <c r="F57" s="46"/>
      <c r="G57" s="46"/>
      <c r="H57" s="46"/>
      <c r="I57" s="47"/>
      <c r="J57" s="79">
        <v>71</v>
      </c>
      <c r="K57" s="46"/>
      <c r="L57" s="46"/>
      <c r="M57" s="46"/>
      <c r="N57" s="46"/>
      <c r="O57" s="47"/>
      <c r="P57" s="79">
        <v>70</v>
      </c>
      <c r="Q57" s="47"/>
      <c r="R57" s="47"/>
      <c r="S57" s="47"/>
      <c r="T57" s="47"/>
      <c r="U57" s="47"/>
      <c r="V57" s="79">
        <v>71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3"/>
      <c r="B59" s="91" t="s">
        <v>93</v>
      </c>
      <c r="C59" s="90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139"/>
      <c r="W59" s="139"/>
      <c r="X59" s="139"/>
      <c r="Y59" s="139"/>
      <c r="Z59" s="139"/>
      <c r="AA59" s="139"/>
      <c r="AB59" s="140"/>
      <c r="AC59" s="3"/>
      <c r="AD59" s="3"/>
    </row>
    <row r="60" spans="1:30" x14ac:dyDescent="0.3">
      <c r="A60" s="3"/>
      <c r="B60" s="111" t="s">
        <v>108</v>
      </c>
      <c r="M60"/>
      <c r="AB60" s="112"/>
      <c r="AC60" s="3"/>
      <c r="AD60" s="3"/>
    </row>
    <row r="61" spans="1:30" x14ac:dyDescent="0.3">
      <c r="A61" s="3"/>
      <c r="B61" s="199" t="s">
        <v>109</v>
      </c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AB61" s="112"/>
      <c r="AC61" s="3"/>
      <c r="AD61" s="3"/>
    </row>
    <row r="62" spans="1:30" x14ac:dyDescent="0.3">
      <c r="A62" s="3"/>
      <c r="B62" s="199" t="s">
        <v>110</v>
      </c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AB62" s="112"/>
      <c r="AC62" s="3"/>
      <c r="AD62" s="3"/>
    </row>
    <row r="63" spans="1:30" x14ac:dyDescent="0.3">
      <c r="A63" s="3"/>
      <c r="B63" s="210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AB63" s="112"/>
      <c r="AC63" s="3"/>
      <c r="AD63" s="3"/>
    </row>
    <row r="64" spans="1:30" x14ac:dyDescent="0.3">
      <c r="A64" s="3"/>
      <c r="B64" s="143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3">
      <c r="A65" s="3"/>
      <c r="B65" s="143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3">
      <c r="A66" s="3"/>
      <c r="B66" s="143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x14ac:dyDescent="0.3">
      <c r="A67" s="3"/>
      <c r="B67" s="143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x14ac:dyDescent="0.3">
      <c r="A68" s="3"/>
      <c r="B68" s="143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x14ac:dyDescent="0.3">
      <c r="A69" s="3"/>
      <c r="B69" s="143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x14ac:dyDescent="0.3">
      <c r="A70" s="3"/>
      <c r="B70" s="143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x14ac:dyDescent="0.3">
      <c r="A71" s="3"/>
      <c r="B71" s="143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x14ac:dyDescent="0.3">
      <c r="A72" s="3"/>
      <c r="B72" s="143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x14ac:dyDescent="0.3">
      <c r="A73" s="3"/>
      <c r="B73" s="143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x14ac:dyDescent="0.3">
      <c r="A74" s="3"/>
      <c r="B74" s="143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x14ac:dyDescent="0.3">
      <c r="A75" s="3"/>
      <c r="B75" s="143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x14ac:dyDescent="0.3">
      <c r="A76" s="3"/>
      <c r="B76" s="143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x14ac:dyDescent="0.3">
      <c r="A77" s="3"/>
      <c r="B77" s="143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x14ac:dyDescent="0.3">
      <c r="A78" s="3"/>
      <c r="B78" s="143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x14ac:dyDescent="0.3">
      <c r="A79" s="3"/>
      <c r="B79" s="143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x14ac:dyDescent="0.3">
      <c r="A80" s="3"/>
      <c r="B80" s="143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x14ac:dyDescent="0.3">
      <c r="A81" s="3"/>
      <c r="B81" s="143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x14ac:dyDescent="0.3">
      <c r="A82" s="3"/>
      <c r="B82" s="210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AB82" s="112"/>
      <c r="AC82" s="3"/>
      <c r="AD82" s="3"/>
    </row>
    <row r="83" spans="1:30" x14ac:dyDescent="0.3">
      <c r="A83" s="3"/>
      <c r="B83" s="113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3">
      <c r="A84" s="3"/>
      <c r="B84" s="113"/>
      <c r="C84" s="2"/>
      <c r="D84" s="2"/>
      <c r="E84" s="2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AB84" s="112"/>
      <c r="AC84" s="3"/>
      <c r="AD84" s="3"/>
    </row>
    <row r="85" spans="1:30" x14ac:dyDescent="0.3">
      <c r="A85" s="3"/>
      <c r="B85" s="113"/>
      <c r="C85" s="114"/>
      <c r="D85" s="2"/>
      <c r="E85" s="2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3">
      <c r="A86" s="3"/>
      <c r="B86" s="113"/>
      <c r="C86" s="114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3">
      <c r="A87" s="3"/>
      <c r="B87" s="122"/>
      <c r="C87" s="123"/>
      <c r="D87" s="124"/>
      <c r="E87" s="124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41"/>
      <c r="W87" s="141"/>
      <c r="X87" s="141"/>
      <c r="Y87" s="141"/>
      <c r="Z87" s="141"/>
      <c r="AA87" s="141"/>
      <c r="AB87" s="142"/>
      <c r="AC87" s="3"/>
      <c r="AD87" s="3"/>
    </row>
    <row r="88" spans="1:30" x14ac:dyDescent="0.3">
      <c r="A88" s="3"/>
      <c r="B88" s="126"/>
      <c r="C88" s="125"/>
      <c r="D88" s="126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3"/>
      <c r="B89" s="126"/>
      <c r="C89" s="125"/>
      <c r="D89" s="126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3"/>
      <c r="B91" s="50" t="s">
        <v>81</v>
      </c>
      <c r="C91" s="110">
        <v>45208</v>
      </c>
      <c r="D91" s="50" t="s">
        <v>77</v>
      </c>
      <c r="E91" s="208" t="s">
        <v>111</v>
      </c>
      <c r="F91" s="208"/>
      <c r="G91" s="208"/>
      <c r="H91" s="50"/>
      <c r="I91" s="50" t="s">
        <v>78</v>
      </c>
      <c r="J91" s="209" t="s">
        <v>112</v>
      </c>
      <c r="K91" s="209"/>
      <c r="L91" s="209"/>
      <c r="M91" s="209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3"/>
    <row r="127" ht="15" hidden="1" customHeight="1" x14ac:dyDescent="0.3"/>
    <row r="128" ht="15" hidden="1" customHeight="1" x14ac:dyDescent="0.3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2023-10-09T14:57:08Z</cp:lastPrinted>
  <dcterms:created xsi:type="dcterms:W3CDTF">2017-02-23T12:10:09Z</dcterms:created>
  <dcterms:modified xsi:type="dcterms:W3CDTF">2023-10-17T19:10:19Z</dcterms:modified>
</cp:coreProperties>
</file>