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Horn." sheetId="1" r:id="rId1"/>
  </sheets>
  <definedNames>
    <definedName name="_xlnm.Print_Area" localSheetId="0">'ZŠ Horn.'!$A$1:$AC$96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0" i="1" l="1"/>
  <c r="S50" i="1"/>
  <c r="M50" i="1"/>
  <c r="G50" i="1"/>
  <c r="Z40" i="1"/>
  <c r="V40" i="1"/>
  <c r="R40" i="1"/>
  <c r="N40" i="1"/>
  <c r="J40" i="1"/>
  <c r="F40" i="1"/>
  <c r="Z39" i="1"/>
  <c r="X39" i="1"/>
  <c r="W39" i="1"/>
  <c r="V39" i="1"/>
  <c r="Y39" i="1" s="1"/>
  <c r="T39" i="1"/>
  <c r="S39" i="1"/>
  <c r="R39" i="1"/>
  <c r="Q39" i="1"/>
  <c r="P39" i="1"/>
  <c r="N39" i="1"/>
  <c r="L39" i="1"/>
  <c r="K39" i="1"/>
  <c r="J39" i="1"/>
  <c r="M39" i="1" s="1"/>
  <c r="H39" i="1"/>
  <c r="G39" i="1"/>
  <c r="F39" i="1"/>
  <c r="E39" i="1"/>
  <c r="D39" i="1"/>
  <c r="Y38" i="1"/>
  <c r="AA38" i="1" s="1"/>
  <c r="AB38" i="1" s="1"/>
  <c r="U38" i="1"/>
  <c r="O38" i="1"/>
  <c r="M38" i="1"/>
  <c r="G38" i="1"/>
  <c r="I38" i="1" s="1"/>
  <c r="Y37" i="1"/>
  <c r="AA37" i="1" s="1"/>
  <c r="AB37" i="1" s="1"/>
  <c r="S37" i="1"/>
  <c r="U37" i="1" s="1"/>
  <c r="O37" i="1"/>
  <c r="M37" i="1"/>
  <c r="G37" i="1"/>
  <c r="I37" i="1" s="1"/>
  <c r="Y36" i="1"/>
  <c r="AA36" i="1" s="1"/>
  <c r="U36" i="1"/>
  <c r="S36" i="1"/>
  <c r="M36" i="1"/>
  <c r="O36" i="1" s="1"/>
  <c r="I36" i="1"/>
  <c r="Y35" i="1"/>
  <c r="S35" i="1"/>
  <c r="U35" i="1" s="1"/>
  <c r="O35" i="1"/>
  <c r="AB35" i="1" s="1"/>
  <c r="M35" i="1"/>
  <c r="G35" i="1"/>
  <c r="I35" i="1" s="1"/>
  <c r="Y34" i="1"/>
  <c r="AA34" i="1" s="1"/>
  <c r="U34" i="1"/>
  <c r="S34" i="1"/>
  <c r="M34" i="1"/>
  <c r="O34" i="1" s="1"/>
  <c r="I34" i="1"/>
  <c r="Y33" i="1"/>
  <c r="S33" i="1"/>
  <c r="U33" i="1" s="1"/>
  <c r="O33" i="1"/>
  <c r="AB33" i="1" s="1"/>
  <c r="M33" i="1"/>
  <c r="G33" i="1"/>
  <c r="I33" i="1" s="1"/>
  <c r="Y32" i="1"/>
  <c r="S32" i="1"/>
  <c r="U32" i="1" s="1"/>
  <c r="O32" i="1"/>
  <c r="AB32" i="1" s="1"/>
  <c r="M32" i="1"/>
  <c r="G32" i="1"/>
  <c r="I32" i="1" s="1"/>
  <c r="Y31" i="1"/>
  <c r="AA31" i="1" s="1"/>
  <c r="AB31" i="1" s="1"/>
  <c r="U31" i="1"/>
  <c r="S31" i="1"/>
  <c r="M31" i="1"/>
  <c r="O31" i="1" s="1"/>
  <c r="I31" i="1"/>
  <c r="G31" i="1"/>
  <c r="Y30" i="1"/>
  <c r="AA30" i="1" s="1"/>
  <c r="U30" i="1"/>
  <c r="S30" i="1"/>
  <c r="M30" i="1"/>
  <c r="O30" i="1" s="1"/>
  <c r="I30" i="1"/>
  <c r="Y29" i="1"/>
  <c r="AA29" i="1" s="1"/>
  <c r="U29" i="1"/>
  <c r="S29" i="1"/>
  <c r="M29" i="1"/>
  <c r="O29" i="1" s="1"/>
  <c r="G29" i="1"/>
  <c r="I29" i="1" s="1"/>
  <c r="AA28" i="1"/>
  <c r="AB28" i="1" s="1"/>
  <c r="Y28" i="1"/>
  <c r="S28" i="1"/>
  <c r="U28" i="1" s="1"/>
  <c r="O28" i="1"/>
  <c r="M28" i="1"/>
  <c r="I28" i="1"/>
  <c r="Z24" i="1"/>
  <c r="X24" i="1"/>
  <c r="X40" i="1" s="1"/>
  <c r="W24" i="1"/>
  <c r="W40" i="1" s="1"/>
  <c r="V24" i="1"/>
  <c r="Y24" i="1" s="1"/>
  <c r="Y40" i="1" s="1"/>
  <c r="T24" i="1"/>
  <c r="T40" i="1" s="1"/>
  <c r="S24" i="1"/>
  <c r="S40" i="1" s="1"/>
  <c r="R24" i="1"/>
  <c r="Q24" i="1"/>
  <c r="Q40" i="1" s="1"/>
  <c r="P24" i="1"/>
  <c r="P40" i="1" s="1"/>
  <c r="N24" i="1"/>
  <c r="L24" i="1"/>
  <c r="L40" i="1" s="1"/>
  <c r="K24" i="1"/>
  <c r="K40" i="1" s="1"/>
  <c r="J24" i="1"/>
  <c r="M24" i="1" s="1"/>
  <c r="M40" i="1" s="1"/>
  <c r="H24" i="1"/>
  <c r="H40" i="1" s="1"/>
  <c r="G24" i="1"/>
  <c r="G40" i="1" s="1"/>
  <c r="F24" i="1"/>
  <c r="E24" i="1"/>
  <c r="E40" i="1" s="1"/>
  <c r="D24" i="1"/>
  <c r="D40" i="1" s="1"/>
  <c r="Y23" i="1"/>
  <c r="AA23" i="1" s="1"/>
  <c r="AB23" i="1" s="1"/>
  <c r="S23" i="1"/>
  <c r="U23" i="1" s="1"/>
  <c r="M23" i="1"/>
  <c r="O23" i="1" s="1"/>
  <c r="G23" i="1"/>
  <c r="I23" i="1" s="1"/>
  <c r="Y22" i="1"/>
  <c r="AA22" i="1" s="1"/>
  <c r="AB22" i="1" s="1"/>
  <c r="U22" i="1"/>
  <c r="S22" i="1"/>
  <c r="M22" i="1"/>
  <c r="O22" i="1" s="1"/>
  <c r="I22" i="1"/>
  <c r="G22" i="1"/>
  <c r="Y21" i="1"/>
  <c r="AA21" i="1" s="1"/>
  <c r="S21" i="1"/>
  <c r="U21" i="1" s="1"/>
  <c r="M21" i="1"/>
  <c r="O21" i="1" s="1"/>
  <c r="G21" i="1"/>
  <c r="I21" i="1" s="1"/>
  <c r="AA20" i="1"/>
  <c r="AB20" i="1" s="1"/>
  <c r="Y20" i="1"/>
  <c r="S20" i="1"/>
  <c r="U20" i="1" s="1"/>
  <c r="O20" i="1"/>
  <c r="M20" i="1"/>
  <c r="I20" i="1"/>
  <c r="AA19" i="1"/>
  <c r="AB19" i="1" s="1"/>
  <c r="Y19" i="1"/>
  <c r="S19" i="1"/>
  <c r="U19" i="1" s="1"/>
  <c r="O19" i="1"/>
  <c r="M19" i="1"/>
  <c r="G19" i="1"/>
  <c r="I19" i="1" s="1"/>
  <c r="Y18" i="1"/>
  <c r="AA18" i="1" s="1"/>
  <c r="S18" i="1"/>
  <c r="U18" i="1" s="1"/>
  <c r="M18" i="1"/>
  <c r="O18" i="1" s="1"/>
  <c r="G18" i="1"/>
  <c r="I18" i="1" s="1"/>
  <c r="Y17" i="1"/>
  <c r="AA17" i="1" s="1"/>
  <c r="AB17" i="1" s="1"/>
  <c r="U17" i="1"/>
  <c r="S17" i="1"/>
  <c r="M17" i="1"/>
  <c r="O17" i="1" s="1"/>
  <c r="I17" i="1"/>
  <c r="G17" i="1"/>
  <c r="Y16" i="1"/>
  <c r="AA16" i="1" s="1"/>
  <c r="AB16" i="1" s="1"/>
  <c r="S16" i="1"/>
  <c r="U16" i="1" s="1"/>
  <c r="M16" i="1"/>
  <c r="O16" i="1" s="1"/>
  <c r="G16" i="1"/>
  <c r="I16" i="1" s="1"/>
  <c r="AA15" i="1"/>
  <c r="AB15" i="1" s="1"/>
  <c r="Y15" i="1"/>
  <c r="S15" i="1"/>
  <c r="U15" i="1" s="1"/>
  <c r="U24" i="1" s="1"/>
  <c r="O15" i="1"/>
  <c r="M15" i="1"/>
  <c r="I15" i="1"/>
  <c r="I24" i="1" s="1"/>
  <c r="I39" i="1" l="1"/>
  <c r="O24" i="1"/>
  <c r="AB29" i="1"/>
  <c r="AB36" i="1"/>
  <c r="AA39" i="1"/>
  <c r="U40" i="1"/>
  <c r="U41" i="1" s="1"/>
  <c r="AB18" i="1"/>
  <c r="AB21" i="1"/>
  <c r="AB30" i="1"/>
  <c r="O39" i="1"/>
  <c r="I40" i="1"/>
  <c r="I41" i="1" s="1"/>
  <c r="AB34" i="1"/>
  <c r="U39" i="1"/>
  <c r="AA24" i="1"/>
  <c r="AB24" i="1" l="1"/>
  <c r="AA40" i="1"/>
  <c r="O40" i="1"/>
  <c r="O41" i="1" s="1"/>
  <c r="AB39" i="1"/>
  <c r="AA41" i="1" l="1"/>
  <c r="AB41" i="1" s="1"/>
  <c r="AB40" i="1"/>
</calcChain>
</file>

<file path=xl/sharedStrings.xml><?xml version="1.0" encoding="utf-8"?>
<sst xmlns="http://schemas.openxmlformats.org/spreadsheetml/2006/main" count="203" uniqueCount="111">
  <si>
    <t>Návrh rozpočtu 2023</t>
  </si>
  <si>
    <t>Název organizace:</t>
  </si>
  <si>
    <t>Základní škola Chomutov, Hornická 4387</t>
  </si>
  <si>
    <t>IČO:</t>
  </si>
  <si>
    <t>Sídlo:</t>
  </si>
  <si>
    <t>Hornická 4387,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</si>
  <si>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</si>
  <si>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</si>
  <si>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</si>
  <si>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</si>
  <si>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</si>
  <si>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</si>
  <si>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</si>
  <si>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</si>
  <si>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</si>
  <si>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</si>
  <si>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</si>
  <si>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</si>
  <si>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</si>
  <si>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</si>
  <si>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</si>
  <si>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</si>
  <si>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</si>
  <si>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</si>
  <si>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</si>
  <si>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</si>
  <si>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</si>
  <si>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</si>
  <si>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</si>
  <si>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</si>
  <si>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</si>
  <si>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</si>
  <si>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</si>
  <si>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</si>
  <si>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</si>
  <si>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</si>
  <si>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</si>
  <si>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</si>
  <si>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</si>
  <si>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</si>
  <si>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</si>
  <si>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</si>
  <si>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</si>
  <si>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</si>
  <si>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</si>
  <si>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</si>
  <si>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</si>
  <si>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</si>
  <si>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</si>
  <si>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</si>
  <si>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</si>
  <si>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</si>
  <si>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</si>
  <si>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</si>
  <si>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</si>
  <si>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</si>
  <si>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</si>
  <si>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</si>
  <si>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</si>
  <si>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</si>
  <si>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</si>
  <si>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</si>
  <si>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</si>
  <si>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</si>
  <si>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</si>
  <si>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</si>
  <si>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</si>
  <si>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</si>
  <si>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</si>
  <si>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</si>
  <si>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</si>
  <si>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</si>
  <si>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</si>
  <si>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</si>
  <si>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</si>
  <si>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</si>
  <si>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</si>
  <si>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</si>
  <si>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</si>
  <si>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</si>
  <si>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</si>
  <si>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</si>
  <si>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</si>
  <si>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</si>
  <si>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</si>
  <si>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</si>
  <si>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</si>
  <si>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</si>
  <si>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</si>
  <si>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</si>
  <si>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</si>
  <si>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</si>
  <si>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</si>
  <si>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</si>
  <si>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</si>
  <si>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</si>
  <si>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</si>
  <si>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</si>
  <si>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</si>
  <si>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</si>
  <si>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</si>
  <si>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</si>
  <si>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</si>
  <si>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</si>
  <si>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 xml:space="preserve">Výnosy :    zapojení rezervního fondu do vybavení kuchyně. </t>
  </si>
  <si>
    <t>Dne:</t>
  </si>
  <si>
    <t xml:space="preserve">Sestavil: </t>
  </si>
  <si>
    <t>Ing. Martina Črepová</t>
  </si>
  <si>
    <t xml:space="preserve">Schválil: </t>
  </si>
  <si>
    <t>Mgr. Ivana Dudková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</si>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</sst>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0000"/>
    <pageSetUpPr fitToPage="1"/>
  </sheetPr>
  <dimension ref="A1:AD128"/>
  <sheetViews>
    <sheetView showGridLines="0" tabSelected="1" view="pageBreakPreview" topLeftCell="F1" zoomScale="80" zoomScaleNormal="80" zoomScaleSheetLayoutView="80" workbookViewId="0">
      <selection activeCell="Z30" sqref="Z3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3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46789723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1715.4</v>
      </c>
      <c r="G15" s="47">
        <v>1547.6</v>
      </c>
      <c r="H15" s="48">
        <v>167.8</v>
      </c>
      <c r="I15" s="49">
        <f>G15+H15</f>
        <v>1715.3999999999999</v>
      </c>
      <c r="J15" s="44"/>
      <c r="K15" s="45"/>
      <c r="L15" s="46">
        <v>2070</v>
      </c>
      <c r="M15" s="47">
        <f t="shared" ref="M15:M23" si="0">SUM(J15:L15)</f>
        <v>2070</v>
      </c>
      <c r="N15" s="48">
        <v>0</v>
      </c>
      <c r="O15" s="49">
        <f>M15+N15</f>
        <v>2070</v>
      </c>
      <c r="P15" s="44"/>
      <c r="Q15" s="45"/>
      <c r="R15" s="46">
        <v>1442.9</v>
      </c>
      <c r="S15" s="47">
        <f>SUM(P15:R15)</f>
        <v>1442.9</v>
      </c>
      <c r="T15" s="48">
        <v>0</v>
      </c>
      <c r="U15" s="49">
        <f>S15+T15</f>
        <v>1442.9</v>
      </c>
      <c r="V15" s="44"/>
      <c r="W15" s="45"/>
      <c r="X15" s="46">
        <v>2120</v>
      </c>
      <c r="Y15" s="47">
        <f>SUM(V15:X15)</f>
        <v>2120</v>
      </c>
      <c r="Z15" s="48">
        <v>0</v>
      </c>
      <c r="AA15" s="49">
        <f>Y15+Z15</f>
        <v>2120</v>
      </c>
      <c r="AB15" s="50">
        <f>(AA15/O15)</f>
        <v>1.0241545893719808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5884.5</v>
      </c>
      <c r="E16" s="54"/>
      <c r="F16" s="54"/>
      <c r="G16" s="55">
        <f t="shared" ref="G16:G23" si="1">SUM(D16:F16)</f>
        <v>5884.5</v>
      </c>
      <c r="H16" s="56"/>
      <c r="I16" s="49">
        <f t="shared" ref="I16:I23" si="2">G16+H16</f>
        <v>5884.5</v>
      </c>
      <c r="J16" s="53">
        <v>6199.1</v>
      </c>
      <c r="K16" s="54"/>
      <c r="L16" s="54"/>
      <c r="M16" s="55">
        <f t="shared" si="0"/>
        <v>6199.1</v>
      </c>
      <c r="N16" s="56"/>
      <c r="O16" s="49">
        <f t="shared" ref="O16:O20" si="3">M16+N16</f>
        <v>6199.1</v>
      </c>
      <c r="P16" s="53">
        <v>3354.9</v>
      </c>
      <c r="Q16" s="54"/>
      <c r="R16" s="54"/>
      <c r="S16" s="55">
        <f t="shared" ref="S16:S23" si="4">SUM(P16:R16)</f>
        <v>3354.9</v>
      </c>
      <c r="T16" s="56"/>
      <c r="U16" s="49">
        <f t="shared" ref="U16:U20" si="5">S16+T16</f>
        <v>3354.9</v>
      </c>
      <c r="V16" s="53">
        <v>8200</v>
      </c>
      <c r="W16" s="54"/>
      <c r="X16" s="54"/>
      <c r="Y16" s="55">
        <f t="shared" ref="Y16:Y23" si="6">SUM(V16:X16)</f>
        <v>8200</v>
      </c>
      <c r="Z16" s="56"/>
      <c r="AA16" s="49">
        <f t="shared" ref="AA16:AA20" si="7">Y16+Z16</f>
        <v>8200</v>
      </c>
      <c r="AB16" s="50">
        <f t="shared" ref="AB16:AB24" si="8">(AA16/O16)</f>
        <v>1.3227726605474988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469.8</v>
      </c>
      <c r="E17" s="59"/>
      <c r="F17" s="59"/>
      <c r="G17" s="55">
        <f t="shared" si="1"/>
        <v>469.8</v>
      </c>
      <c r="H17" s="60"/>
      <c r="I17" s="49">
        <f t="shared" si="2"/>
        <v>469.8</v>
      </c>
      <c r="J17" s="58">
        <v>2135.1</v>
      </c>
      <c r="K17" s="59"/>
      <c r="L17" s="59"/>
      <c r="M17" s="55">
        <f t="shared" si="0"/>
        <v>2135.1</v>
      </c>
      <c r="N17" s="60"/>
      <c r="O17" s="49">
        <f t="shared" si="3"/>
        <v>2135.1</v>
      </c>
      <c r="P17" s="58">
        <v>64</v>
      </c>
      <c r="Q17" s="59"/>
      <c r="R17" s="59"/>
      <c r="S17" s="55">
        <f t="shared" si="4"/>
        <v>64</v>
      </c>
      <c r="T17" s="60"/>
      <c r="U17" s="49">
        <f t="shared" si="5"/>
        <v>64</v>
      </c>
      <c r="V17" s="58">
        <v>286.10000000000002</v>
      </c>
      <c r="W17" s="59"/>
      <c r="X17" s="59"/>
      <c r="Y17" s="55">
        <f t="shared" si="6"/>
        <v>286.10000000000002</v>
      </c>
      <c r="Z17" s="60"/>
      <c r="AA17" s="49">
        <f t="shared" si="7"/>
        <v>286.10000000000002</v>
      </c>
      <c r="AB17" s="50">
        <f t="shared" si="8"/>
        <v>0.13399840756873216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42705.7</v>
      </c>
      <c r="F18" s="59"/>
      <c r="G18" s="55">
        <f t="shared" si="1"/>
        <v>42705.7</v>
      </c>
      <c r="H18" s="48"/>
      <c r="I18" s="49">
        <f t="shared" si="2"/>
        <v>42705.7</v>
      </c>
      <c r="J18" s="62"/>
      <c r="K18" s="63">
        <v>42513.4</v>
      </c>
      <c r="L18" s="59"/>
      <c r="M18" s="55">
        <f t="shared" si="0"/>
        <v>42513.4</v>
      </c>
      <c r="N18" s="48"/>
      <c r="O18" s="49">
        <f t="shared" si="3"/>
        <v>42513.4</v>
      </c>
      <c r="P18" s="62"/>
      <c r="Q18" s="63">
        <v>20367.099999999999</v>
      </c>
      <c r="R18" s="59"/>
      <c r="S18" s="55">
        <f t="shared" si="4"/>
        <v>20367.099999999999</v>
      </c>
      <c r="T18" s="48"/>
      <c r="U18" s="49">
        <f t="shared" si="5"/>
        <v>20367.099999999999</v>
      </c>
      <c r="V18" s="62"/>
      <c r="W18" s="63">
        <v>42690</v>
      </c>
      <c r="X18" s="59"/>
      <c r="Y18" s="55">
        <f t="shared" si="6"/>
        <v>42690</v>
      </c>
      <c r="Z18" s="48"/>
      <c r="AA18" s="49">
        <f t="shared" si="7"/>
        <v>42690</v>
      </c>
      <c r="AB18" s="50">
        <f t="shared" si="8"/>
        <v>1.0041539843908038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>
        <v>977</v>
      </c>
      <c r="G19" s="55">
        <f t="shared" si="1"/>
        <v>977</v>
      </c>
      <c r="H19" s="67"/>
      <c r="I19" s="49">
        <f t="shared" si="2"/>
        <v>977</v>
      </c>
      <c r="J19" s="65"/>
      <c r="K19" s="59"/>
      <c r="L19" s="66">
        <v>977</v>
      </c>
      <c r="M19" s="55">
        <f t="shared" si="0"/>
        <v>977</v>
      </c>
      <c r="N19" s="67"/>
      <c r="O19" s="49">
        <f t="shared" si="3"/>
        <v>977</v>
      </c>
      <c r="P19" s="65"/>
      <c r="Q19" s="59"/>
      <c r="R19" s="66">
        <v>488.5</v>
      </c>
      <c r="S19" s="55">
        <f t="shared" si="4"/>
        <v>488.5</v>
      </c>
      <c r="T19" s="67"/>
      <c r="U19" s="49">
        <f t="shared" si="5"/>
        <v>488.5</v>
      </c>
      <c r="V19" s="65"/>
      <c r="W19" s="59"/>
      <c r="X19" s="66">
        <v>977</v>
      </c>
      <c r="Y19" s="55">
        <f t="shared" si="6"/>
        <v>977</v>
      </c>
      <c r="Z19" s="67"/>
      <c r="AA19" s="49">
        <f t="shared" si="7"/>
        <v>977</v>
      </c>
      <c r="AB19" s="50">
        <f t="shared" si="8"/>
        <v>1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537.6</v>
      </c>
      <c r="G20" s="55">
        <v>537.6</v>
      </c>
      <c r="H20" s="67"/>
      <c r="I20" s="49">
        <f t="shared" si="2"/>
        <v>537.6</v>
      </c>
      <c r="J20" s="62"/>
      <c r="K20" s="54"/>
      <c r="L20" s="69">
        <v>300</v>
      </c>
      <c r="M20" s="55">
        <f t="shared" si="0"/>
        <v>300</v>
      </c>
      <c r="N20" s="67"/>
      <c r="O20" s="49">
        <f t="shared" si="3"/>
        <v>300</v>
      </c>
      <c r="P20" s="62"/>
      <c r="Q20" s="54"/>
      <c r="R20" s="69"/>
      <c r="S20" s="55">
        <f t="shared" si="4"/>
        <v>0</v>
      </c>
      <c r="T20" s="67"/>
      <c r="U20" s="49">
        <f t="shared" si="5"/>
        <v>0</v>
      </c>
      <c r="V20" s="62"/>
      <c r="W20" s="54"/>
      <c r="X20" s="69">
        <v>200</v>
      </c>
      <c r="Y20" s="55">
        <f t="shared" si="6"/>
        <v>200</v>
      </c>
      <c r="Z20" s="67"/>
      <c r="AA20" s="49">
        <f t="shared" si="7"/>
        <v>200</v>
      </c>
      <c r="AB20" s="50">
        <f t="shared" si="8"/>
        <v>0.66666666666666663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370.3</v>
      </c>
      <c r="G21" s="55">
        <f t="shared" si="1"/>
        <v>370.3</v>
      </c>
      <c r="H21" s="71"/>
      <c r="I21" s="49">
        <f>G21+H21</f>
        <v>370.3</v>
      </c>
      <c r="J21" s="62"/>
      <c r="K21" s="54"/>
      <c r="L21" s="69">
        <v>132</v>
      </c>
      <c r="M21" s="55">
        <f t="shared" si="0"/>
        <v>132</v>
      </c>
      <c r="N21" s="71">
        <v>210</v>
      </c>
      <c r="O21" s="49">
        <f>M21+N21</f>
        <v>342</v>
      </c>
      <c r="P21" s="62"/>
      <c r="Q21" s="54"/>
      <c r="R21" s="69">
        <v>131.80000000000001</v>
      </c>
      <c r="S21" s="55">
        <f t="shared" si="4"/>
        <v>131.80000000000001</v>
      </c>
      <c r="T21" s="71">
        <v>156</v>
      </c>
      <c r="U21" s="49">
        <f>S21+T21</f>
        <v>287.8</v>
      </c>
      <c r="V21" s="62"/>
      <c r="W21" s="54"/>
      <c r="X21" s="69"/>
      <c r="Y21" s="55">
        <f t="shared" si="6"/>
        <v>0</v>
      </c>
      <c r="Z21" s="71">
        <v>215</v>
      </c>
      <c r="AA21" s="49">
        <f>Y21+Z21</f>
        <v>215</v>
      </c>
      <c r="AB21" s="50">
        <f t="shared" si="8"/>
        <v>0.62865497076023391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>
        <v>0</v>
      </c>
      <c r="G22" s="55">
        <f t="shared" si="1"/>
        <v>0</v>
      </c>
      <c r="H22" s="71"/>
      <c r="I22" s="49">
        <f t="shared" si="2"/>
        <v>0</v>
      </c>
      <c r="J22" s="62"/>
      <c r="K22" s="54"/>
      <c r="L22" s="69"/>
      <c r="M22" s="55">
        <f t="shared" si="0"/>
        <v>0</v>
      </c>
      <c r="N22" s="71">
        <v>200</v>
      </c>
      <c r="O22" s="49">
        <f t="shared" ref="O22:O23" si="9">M22+N22</f>
        <v>200</v>
      </c>
      <c r="P22" s="62"/>
      <c r="Q22" s="54"/>
      <c r="R22" s="69"/>
      <c r="S22" s="55">
        <f t="shared" si="4"/>
        <v>0</v>
      </c>
      <c r="T22" s="71">
        <v>0</v>
      </c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>
        <v>205</v>
      </c>
      <c r="AA22" s="49">
        <f t="shared" ref="AA22:AA23" si="11">Y22+Z22</f>
        <v>205</v>
      </c>
      <c r="AB22" s="50">
        <f t="shared" si="8"/>
        <v>1.0249999999999999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>
        <v>0</v>
      </c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6354.3</v>
      </c>
      <c r="E24" s="84">
        <f>SUM(E15:E21)</f>
        <v>42705.7</v>
      </c>
      <c r="F24" s="84">
        <f>SUM(F15:F21)</f>
        <v>3600.3</v>
      </c>
      <c r="G24" s="85">
        <f>SUM(D24:F24)</f>
        <v>52660.3</v>
      </c>
      <c r="H24" s="86">
        <f>SUM(H15:H21)</f>
        <v>167.8</v>
      </c>
      <c r="I24" s="86">
        <f>SUM(I15:I21)</f>
        <v>52660.299999999996</v>
      </c>
      <c r="J24" s="83">
        <f>SUM(J15:J21)</f>
        <v>8334.2000000000007</v>
      </c>
      <c r="K24" s="84">
        <f>SUM(K15:K21)</f>
        <v>42513.4</v>
      </c>
      <c r="L24" s="84">
        <f>SUM(L15:L21)</f>
        <v>3479</v>
      </c>
      <c r="M24" s="85">
        <f>SUM(J24:L24)</f>
        <v>54326.600000000006</v>
      </c>
      <c r="N24" s="86">
        <f>SUM(N15:N21)</f>
        <v>210</v>
      </c>
      <c r="O24" s="86">
        <f>SUM(O15:O21)</f>
        <v>54536.600000000006</v>
      </c>
      <c r="P24" s="83">
        <f>SUM(P15:P21)</f>
        <v>3418.9</v>
      </c>
      <c r="Q24" s="84">
        <f>SUM(Q15:Q21)</f>
        <v>20367.099999999999</v>
      </c>
      <c r="R24" s="84">
        <f>SUM(R15:R21)</f>
        <v>2063.2000000000003</v>
      </c>
      <c r="S24" s="85">
        <f>SUM(P24:R24)</f>
        <v>25849.200000000001</v>
      </c>
      <c r="T24" s="86">
        <f>SUM(T15:T21)</f>
        <v>156</v>
      </c>
      <c r="U24" s="86">
        <f>SUM(U15:U21)</f>
        <v>26005.199999999997</v>
      </c>
      <c r="V24" s="83">
        <f>SUM(V15:V21)</f>
        <v>8486.1</v>
      </c>
      <c r="W24" s="84">
        <f>SUM(W15:W21)</f>
        <v>42690</v>
      </c>
      <c r="X24" s="84">
        <f>SUM(X15:X21)</f>
        <v>3297</v>
      </c>
      <c r="Y24" s="85">
        <f>SUM(V24:X24)</f>
        <v>54473.1</v>
      </c>
      <c r="Z24" s="86">
        <f>SUM(Z15:Z21)</f>
        <v>215</v>
      </c>
      <c r="AA24" s="86">
        <f>SUM(AA15:AA21)</f>
        <v>54688.1</v>
      </c>
      <c r="AB24" s="87">
        <f t="shared" si="8"/>
        <v>1.002777950954038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1011.1</v>
      </c>
      <c r="E28" s="111"/>
      <c r="F28" s="111"/>
      <c r="G28" s="112">
        <v>1011.1</v>
      </c>
      <c r="H28" s="112"/>
      <c r="I28" s="113">
        <f>G28+H28</f>
        <v>1011.1</v>
      </c>
      <c r="J28" s="114">
        <v>549.6</v>
      </c>
      <c r="K28" s="111"/>
      <c r="L28" s="111"/>
      <c r="M28" s="112">
        <f>SUM(J28:L28)</f>
        <v>549.6</v>
      </c>
      <c r="N28" s="112"/>
      <c r="O28" s="113">
        <f>M28+N28</f>
        <v>549.6</v>
      </c>
      <c r="P28" s="114">
        <v>222.8</v>
      </c>
      <c r="Q28" s="111"/>
      <c r="R28" s="111"/>
      <c r="S28" s="112">
        <f>SUM(P28:R28)</f>
        <v>222.8</v>
      </c>
      <c r="T28" s="112"/>
      <c r="U28" s="113">
        <f>S28+T28</f>
        <v>222.8</v>
      </c>
      <c r="V28" s="114">
        <v>500</v>
      </c>
      <c r="W28" s="111"/>
      <c r="X28" s="111"/>
      <c r="Y28" s="112">
        <f>SUM(V28:X28)</f>
        <v>500</v>
      </c>
      <c r="Z28" s="112"/>
      <c r="AA28" s="113">
        <f>Y28+Z28</f>
        <v>500</v>
      </c>
      <c r="AB28" s="50">
        <f t="shared" ref="AB28:AB41" si="12">(AA28/O28)</f>
        <v>0.9097525473071324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539.9</v>
      </c>
      <c r="E29" s="116">
        <v>204.6</v>
      </c>
      <c r="F29" s="116">
        <v>1640.4</v>
      </c>
      <c r="G29" s="117">
        <f>SUM(D29+E29+F29)</f>
        <v>2384.9</v>
      </c>
      <c r="H29" s="118"/>
      <c r="I29" s="49">
        <f t="shared" ref="I29:I38" si="13">G29+H29</f>
        <v>2384.9</v>
      </c>
      <c r="J29" s="119">
        <v>834</v>
      </c>
      <c r="K29" s="116">
        <v>200</v>
      </c>
      <c r="L29" s="116">
        <v>2020</v>
      </c>
      <c r="M29" s="117">
        <f t="shared" ref="M29:M38" si="14">SUM(J29:L29)</f>
        <v>3054</v>
      </c>
      <c r="N29" s="118"/>
      <c r="O29" s="49">
        <f t="shared" ref="O29:O38" si="15">M29+N29</f>
        <v>3054</v>
      </c>
      <c r="P29" s="119">
        <v>183.2</v>
      </c>
      <c r="Q29" s="116">
        <v>52.5</v>
      </c>
      <c r="R29" s="116">
        <v>1408.8</v>
      </c>
      <c r="S29" s="117">
        <f t="shared" ref="S29:S37" si="16">SUM(P29:R29)</f>
        <v>1644.5</v>
      </c>
      <c r="T29" s="118"/>
      <c r="U29" s="49">
        <f t="shared" ref="U29:U38" si="17">S29+T29</f>
        <v>1644.5</v>
      </c>
      <c r="V29" s="119">
        <v>400</v>
      </c>
      <c r="W29" s="116">
        <v>300</v>
      </c>
      <c r="X29" s="116">
        <v>2070</v>
      </c>
      <c r="Y29" s="117">
        <f t="shared" ref="Y29:Y38" si="18">SUM(V29:X29)</f>
        <v>2770</v>
      </c>
      <c r="Z29" s="118"/>
      <c r="AA29" s="49">
        <f t="shared" ref="AA29:AA38" si="19">Y29+Z29</f>
        <v>2770</v>
      </c>
      <c r="AB29" s="50">
        <f t="shared" si="12"/>
        <v>0.90700720366732157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2489.8000000000002</v>
      </c>
      <c r="E30" s="120"/>
      <c r="F30" s="120" t="s">
        <v>56</v>
      </c>
      <c r="G30" s="117">
        <v>2489.8000000000002</v>
      </c>
      <c r="H30" s="117">
        <v>39.299999999999997</v>
      </c>
      <c r="I30" s="49">
        <f t="shared" si="13"/>
        <v>2529.1000000000004</v>
      </c>
      <c r="J30" s="121">
        <v>4000</v>
      </c>
      <c r="K30" s="120"/>
      <c r="L30" s="120"/>
      <c r="M30" s="117">
        <f t="shared" si="14"/>
        <v>4000</v>
      </c>
      <c r="N30" s="117">
        <v>60</v>
      </c>
      <c r="O30" s="49">
        <f t="shared" si="15"/>
        <v>4060</v>
      </c>
      <c r="P30" s="121">
        <v>1781.4</v>
      </c>
      <c r="Q30" s="120"/>
      <c r="R30" s="120"/>
      <c r="S30" s="117">
        <f t="shared" si="16"/>
        <v>1781.4</v>
      </c>
      <c r="T30" s="117">
        <v>3.4</v>
      </c>
      <c r="U30" s="49">
        <f t="shared" si="17"/>
        <v>1784.8000000000002</v>
      </c>
      <c r="V30" s="121">
        <v>4680</v>
      </c>
      <c r="W30" s="120"/>
      <c r="X30" s="120"/>
      <c r="Y30" s="117">
        <f t="shared" si="18"/>
        <v>4680</v>
      </c>
      <c r="Z30" s="117">
        <v>215</v>
      </c>
      <c r="AA30" s="49">
        <f t="shared" si="19"/>
        <v>4895</v>
      </c>
      <c r="AB30" s="50">
        <f t="shared" si="12"/>
        <v>1.2056650246305418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897.7</v>
      </c>
      <c r="E31" s="120">
        <v>106.3</v>
      </c>
      <c r="F31" s="120"/>
      <c r="G31" s="117">
        <f>SUM(D31+E31)</f>
        <v>1004</v>
      </c>
      <c r="H31" s="117">
        <v>0.9</v>
      </c>
      <c r="I31" s="49">
        <f t="shared" si="13"/>
        <v>1004.9</v>
      </c>
      <c r="J31" s="121">
        <v>911.7</v>
      </c>
      <c r="K31" s="120"/>
      <c r="L31" s="120"/>
      <c r="M31" s="117">
        <f t="shared" si="14"/>
        <v>911.7</v>
      </c>
      <c r="N31" s="117"/>
      <c r="O31" s="49">
        <f t="shared" si="15"/>
        <v>911.7</v>
      </c>
      <c r="P31" s="121">
        <v>477.4</v>
      </c>
      <c r="Q31" s="120"/>
      <c r="R31" s="120"/>
      <c r="S31" s="117">
        <f t="shared" si="16"/>
        <v>477.4</v>
      </c>
      <c r="T31" s="117"/>
      <c r="U31" s="49">
        <f t="shared" si="17"/>
        <v>477.4</v>
      </c>
      <c r="V31" s="121">
        <v>931</v>
      </c>
      <c r="W31" s="120"/>
      <c r="X31" s="120"/>
      <c r="Y31" s="117">
        <f t="shared" si="18"/>
        <v>931</v>
      </c>
      <c r="Z31" s="117"/>
      <c r="AA31" s="49">
        <f t="shared" si="19"/>
        <v>931</v>
      </c>
      <c r="AB31" s="50">
        <f t="shared" si="12"/>
        <v>1.0211692442689482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v>220.7</v>
      </c>
      <c r="E32" s="120">
        <v>30673.599999999999</v>
      </c>
      <c r="F32" s="120">
        <v>2.9</v>
      </c>
      <c r="G32" s="117">
        <f>SUM(D32+E32+F32)</f>
        <v>30897.200000000001</v>
      </c>
      <c r="H32" s="117"/>
      <c r="I32" s="49">
        <f t="shared" si="13"/>
        <v>30897.200000000001</v>
      </c>
      <c r="J32" s="123">
        <v>133</v>
      </c>
      <c r="K32" s="120">
        <v>31243.200000000001</v>
      </c>
      <c r="L32" s="120">
        <v>120</v>
      </c>
      <c r="M32" s="117">
        <f t="shared" si="14"/>
        <v>31496.2</v>
      </c>
      <c r="N32" s="117"/>
      <c r="O32" s="49">
        <f t="shared" si="15"/>
        <v>31496.2</v>
      </c>
      <c r="P32" s="123"/>
      <c r="Q32" s="120">
        <v>14976.5</v>
      </c>
      <c r="R32" s="120"/>
      <c r="S32" s="117">
        <f t="shared" si="16"/>
        <v>14976.5</v>
      </c>
      <c r="T32" s="117"/>
      <c r="U32" s="49">
        <f t="shared" si="17"/>
        <v>14976.5</v>
      </c>
      <c r="V32" s="123">
        <v>120</v>
      </c>
      <c r="W32" s="120">
        <v>31000</v>
      </c>
      <c r="X32" s="120"/>
      <c r="Y32" s="117">
        <f t="shared" si="18"/>
        <v>31120</v>
      </c>
      <c r="Z32" s="117"/>
      <c r="AA32" s="49">
        <v>31120</v>
      </c>
      <c r="AB32" s="50">
        <f t="shared" si="12"/>
        <v>0.98805570195769643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220.7</v>
      </c>
      <c r="E33" s="120">
        <v>30497.9</v>
      </c>
      <c r="F33" s="120">
        <v>2.9</v>
      </c>
      <c r="G33" s="117">
        <f>SUM(D33+E33+F33)</f>
        <v>30721.500000000004</v>
      </c>
      <c r="H33" s="117"/>
      <c r="I33" s="49">
        <f t="shared" si="13"/>
        <v>30721.500000000004</v>
      </c>
      <c r="J33" s="123">
        <v>133</v>
      </c>
      <c r="K33" s="120">
        <v>30943.200000000001</v>
      </c>
      <c r="L33" s="120"/>
      <c r="M33" s="117">
        <f t="shared" si="14"/>
        <v>31076.2</v>
      </c>
      <c r="N33" s="117"/>
      <c r="O33" s="49">
        <f t="shared" si="15"/>
        <v>31076.2</v>
      </c>
      <c r="P33" s="123"/>
      <c r="Q33" s="120">
        <v>14747.7</v>
      </c>
      <c r="R33" s="120"/>
      <c r="S33" s="117">
        <f t="shared" si="16"/>
        <v>14747.7</v>
      </c>
      <c r="T33" s="117"/>
      <c r="U33" s="49">
        <f t="shared" si="17"/>
        <v>14747.7</v>
      </c>
      <c r="V33" s="123">
        <v>120</v>
      </c>
      <c r="W33" s="120">
        <v>30950</v>
      </c>
      <c r="X33" s="120"/>
      <c r="Y33" s="117">
        <f t="shared" si="18"/>
        <v>31070</v>
      </c>
      <c r="Z33" s="117"/>
      <c r="AA33" s="49">
        <v>31070</v>
      </c>
      <c r="AB33" s="50">
        <f t="shared" si="12"/>
        <v>0.99980049040745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 t="s">
        <v>56</v>
      </c>
      <c r="E34" s="120">
        <v>175.7</v>
      </c>
      <c r="F34" s="120"/>
      <c r="G34" s="117">
        <v>175.7</v>
      </c>
      <c r="H34" s="117"/>
      <c r="I34" s="49">
        <f t="shared" si="13"/>
        <v>175.7</v>
      </c>
      <c r="J34" s="123"/>
      <c r="K34" s="120">
        <v>300</v>
      </c>
      <c r="L34" s="120"/>
      <c r="M34" s="117">
        <f>SUM(J34:L34)</f>
        <v>300</v>
      </c>
      <c r="N34" s="117"/>
      <c r="O34" s="49">
        <f t="shared" si="15"/>
        <v>300</v>
      </c>
      <c r="P34" s="123" t="s">
        <v>56</v>
      </c>
      <c r="Q34" s="120">
        <v>228.8</v>
      </c>
      <c r="R34" s="120"/>
      <c r="S34" s="117">
        <f t="shared" si="16"/>
        <v>228.8</v>
      </c>
      <c r="T34" s="117"/>
      <c r="U34" s="49">
        <f t="shared" si="17"/>
        <v>228.8</v>
      </c>
      <c r="V34" s="123" t="s">
        <v>56</v>
      </c>
      <c r="W34" s="120">
        <v>50</v>
      </c>
      <c r="X34" s="120"/>
      <c r="Y34" s="117">
        <f t="shared" si="18"/>
        <v>50</v>
      </c>
      <c r="Z34" s="117"/>
      <c r="AA34" s="49">
        <f t="shared" si="19"/>
        <v>50</v>
      </c>
      <c r="AB34" s="50">
        <f t="shared" si="12"/>
        <v>0.16666666666666666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81.5</v>
      </c>
      <c r="E35" s="120">
        <v>10869.8</v>
      </c>
      <c r="F35" s="120">
        <v>214.6</v>
      </c>
      <c r="G35" s="117">
        <f>SUM(D35+E35+F35)</f>
        <v>11165.9</v>
      </c>
      <c r="H35" s="117"/>
      <c r="I35" s="49">
        <f t="shared" si="13"/>
        <v>11165.9</v>
      </c>
      <c r="J35" s="123">
        <v>44.9</v>
      </c>
      <c r="K35" s="120">
        <v>11185</v>
      </c>
      <c r="L35" s="120">
        <v>40.5</v>
      </c>
      <c r="M35" s="117">
        <f t="shared" si="14"/>
        <v>11270.4</v>
      </c>
      <c r="N35" s="117"/>
      <c r="O35" s="49">
        <f t="shared" si="15"/>
        <v>11270.4</v>
      </c>
      <c r="P35" s="123"/>
      <c r="Q35" s="120">
        <v>4929.3999999999996</v>
      </c>
      <c r="R35" s="120">
        <v>5.4</v>
      </c>
      <c r="S35" s="117">
        <f t="shared" si="16"/>
        <v>4934.7999999999993</v>
      </c>
      <c r="T35" s="117"/>
      <c r="U35" s="49">
        <f t="shared" si="17"/>
        <v>4934.7999999999993</v>
      </c>
      <c r="V35" s="123">
        <v>68</v>
      </c>
      <c r="W35" s="120">
        <v>11080</v>
      </c>
      <c r="X35" s="120"/>
      <c r="Y35" s="117">
        <f t="shared" si="18"/>
        <v>11148</v>
      </c>
      <c r="Z35" s="117"/>
      <c r="AA35" s="49">
        <v>11148</v>
      </c>
      <c r="AB35" s="50">
        <f t="shared" si="12"/>
        <v>0.98913969335604768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>
        <v>0</v>
      </c>
      <c r="E36" s="120"/>
      <c r="F36" s="120"/>
      <c r="G36" s="117">
        <v>0</v>
      </c>
      <c r="H36" s="117"/>
      <c r="I36" s="49">
        <f t="shared" si="13"/>
        <v>0</v>
      </c>
      <c r="J36" s="121"/>
      <c r="K36" s="120"/>
      <c r="L36" s="120">
        <v>13</v>
      </c>
      <c r="M36" s="117">
        <f t="shared" si="14"/>
        <v>13</v>
      </c>
      <c r="N36" s="117"/>
      <c r="O36" s="49">
        <f t="shared" si="15"/>
        <v>13</v>
      </c>
      <c r="P36" s="121"/>
      <c r="Q36" s="120"/>
      <c r="R36" s="120">
        <v>6.5</v>
      </c>
      <c r="S36" s="117">
        <f t="shared" si="16"/>
        <v>6.5</v>
      </c>
      <c r="T36" s="117"/>
      <c r="U36" s="49">
        <f t="shared" si="17"/>
        <v>6.5</v>
      </c>
      <c r="V36" s="121">
        <v>13</v>
      </c>
      <c r="W36" s="120"/>
      <c r="X36" s="120"/>
      <c r="Y36" s="117">
        <f t="shared" si="18"/>
        <v>13</v>
      </c>
      <c r="Z36" s="117"/>
      <c r="AA36" s="49">
        <f t="shared" si="19"/>
        <v>13</v>
      </c>
      <c r="AB36" s="50">
        <f t="shared" si="12"/>
        <v>1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639.70000000000005</v>
      </c>
      <c r="E37" s="120"/>
      <c r="F37" s="120">
        <v>977</v>
      </c>
      <c r="G37" s="117">
        <f>SUM(D37+F37)</f>
        <v>1616.7</v>
      </c>
      <c r="H37" s="117"/>
      <c r="I37" s="49">
        <f t="shared" si="13"/>
        <v>1616.7</v>
      </c>
      <c r="J37" s="121">
        <v>633</v>
      </c>
      <c r="K37" s="120"/>
      <c r="L37" s="120">
        <v>977</v>
      </c>
      <c r="M37" s="117">
        <f t="shared" si="14"/>
        <v>1610</v>
      </c>
      <c r="N37" s="117"/>
      <c r="O37" s="49">
        <f t="shared" si="15"/>
        <v>1610</v>
      </c>
      <c r="P37" s="121">
        <v>316.5</v>
      </c>
      <c r="Q37" s="120"/>
      <c r="R37" s="120">
        <v>488.5</v>
      </c>
      <c r="S37" s="117">
        <f t="shared" si="16"/>
        <v>805</v>
      </c>
      <c r="T37" s="117"/>
      <c r="U37" s="49">
        <f t="shared" si="17"/>
        <v>805</v>
      </c>
      <c r="V37" s="121">
        <v>689</v>
      </c>
      <c r="W37" s="120"/>
      <c r="X37" s="120">
        <v>977</v>
      </c>
      <c r="Y37" s="117">
        <f t="shared" si="18"/>
        <v>1666</v>
      </c>
      <c r="Z37" s="117"/>
      <c r="AA37" s="49">
        <f t="shared" si="19"/>
        <v>1666</v>
      </c>
      <c r="AB37" s="50">
        <f t="shared" si="12"/>
        <v>1.0347826086956522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674.1</v>
      </c>
      <c r="E38" s="127">
        <v>851.4</v>
      </c>
      <c r="F38" s="127">
        <v>19</v>
      </c>
      <c r="G38" s="117">
        <f>SUM(D38+E38+F38)</f>
        <v>1544.5</v>
      </c>
      <c r="H38" s="128"/>
      <c r="I38" s="79">
        <f t="shared" si="13"/>
        <v>1544.5</v>
      </c>
      <c r="J38" s="129">
        <v>269.60000000000002</v>
      </c>
      <c r="K38" s="127">
        <v>1002.1</v>
      </c>
      <c r="L38" s="127">
        <v>300</v>
      </c>
      <c r="M38" s="128">
        <f t="shared" si="14"/>
        <v>1571.7</v>
      </c>
      <c r="N38" s="128"/>
      <c r="O38" s="79">
        <f t="shared" si="15"/>
        <v>1571.7</v>
      </c>
      <c r="P38" s="129">
        <v>21.6</v>
      </c>
      <c r="Q38" s="127">
        <v>389.9</v>
      </c>
      <c r="R38" s="127">
        <v>106.6</v>
      </c>
      <c r="S38" s="128">
        <v>518.1</v>
      </c>
      <c r="T38" s="128"/>
      <c r="U38" s="79">
        <f t="shared" si="17"/>
        <v>518.1</v>
      </c>
      <c r="V38" s="129">
        <v>1085.0999999999999</v>
      </c>
      <c r="W38" s="127">
        <v>310</v>
      </c>
      <c r="X38" s="127">
        <v>250</v>
      </c>
      <c r="Y38" s="128">
        <f t="shared" si="18"/>
        <v>1645.1</v>
      </c>
      <c r="Z38" s="128"/>
      <c r="AA38" s="79">
        <f t="shared" si="19"/>
        <v>1645.1</v>
      </c>
      <c r="AB38" s="80">
        <f t="shared" si="12"/>
        <v>1.046701024368518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6554.5</v>
      </c>
      <c r="E39" s="131">
        <f>SUM(E35:E38)+SUM(E28:E32)</f>
        <v>42705.7</v>
      </c>
      <c r="F39" s="131">
        <f>SUM(F35:F38)+SUM(F28:F32)</f>
        <v>2853.9</v>
      </c>
      <c r="G39" s="132">
        <f>SUM(D39:F39)</f>
        <v>52114.1</v>
      </c>
      <c r="H39" s="133">
        <f>SUM(H28:H32)+SUM(H35:H38)</f>
        <v>40.199999999999996</v>
      </c>
      <c r="I39" s="134">
        <f>SUM(I35:I38)+SUM(I28:I32)</f>
        <v>52154.299999999996</v>
      </c>
      <c r="J39" s="131">
        <f>SUM(J35:J38)+SUM(J28:J32)</f>
        <v>7375.8</v>
      </c>
      <c r="K39" s="131">
        <f>SUM(K35:K38)+SUM(K28:K32)</f>
        <v>43630.3</v>
      </c>
      <c r="L39" s="131">
        <f>SUM(L35:L38)+SUM(L28:L32)</f>
        <v>3470.5</v>
      </c>
      <c r="M39" s="132">
        <f>SUM(J39:L39)</f>
        <v>54476.600000000006</v>
      </c>
      <c r="N39" s="133">
        <f>SUM(N28:N32)+SUM(N35:N38)</f>
        <v>60</v>
      </c>
      <c r="O39" s="134">
        <f>SUM(O35:O38)+SUM(O28:O32)</f>
        <v>54536.6</v>
      </c>
      <c r="P39" s="131">
        <f>SUM(P35:P38)+SUM(P28:P32)</f>
        <v>3002.9</v>
      </c>
      <c r="Q39" s="131">
        <f>SUM(Q35:Q38)+SUM(Q28:Q32)</f>
        <v>20348.3</v>
      </c>
      <c r="R39" s="131">
        <f>SUM(R35:R38)+SUM(R28:R32)</f>
        <v>2015.8</v>
      </c>
      <c r="S39" s="132">
        <f>SUM(P39:R39)</f>
        <v>25367</v>
      </c>
      <c r="T39" s="133">
        <f>SUM(T28:T32)+SUM(T35:T38)</f>
        <v>3.4</v>
      </c>
      <c r="U39" s="134">
        <f>SUM(U35:U38)+SUM(U28:U32)</f>
        <v>25370.400000000001</v>
      </c>
      <c r="V39" s="131">
        <f>SUM(V35:V38)+SUM(V28:V32)</f>
        <v>8486.1</v>
      </c>
      <c r="W39" s="131">
        <f>SUM(W35:W38)+SUM(W28:W32)</f>
        <v>42690</v>
      </c>
      <c r="X39" s="131">
        <f>SUM(X35:X38)+SUM(X28:X32)</f>
        <v>3297</v>
      </c>
      <c r="Y39" s="132">
        <f>SUM(V39:X39)</f>
        <v>54473.1</v>
      </c>
      <c r="Z39" s="133">
        <f>SUM(Z28:Z32)+SUM(Z35:Z38)</f>
        <v>215</v>
      </c>
      <c r="AA39" s="134">
        <f>SUM(AA35:AA38)+SUM(AA28:AA32)</f>
        <v>54688.1</v>
      </c>
      <c r="AB39" s="135">
        <f t="shared" si="12"/>
        <v>1.0027779509540382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0">D24-D39</f>
        <v>-200.19999999999982</v>
      </c>
      <c r="E40" s="138">
        <f t="shared" si="20"/>
        <v>0</v>
      </c>
      <c r="F40" s="138">
        <f t="shared" si="20"/>
        <v>746.40000000000009</v>
      </c>
      <c r="G40" s="139">
        <f t="shared" si="20"/>
        <v>546.20000000000437</v>
      </c>
      <c r="H40" s="139">
        <f t="shared" si="20"/>
        <v>127.60000000000002</v>
      </c>
      <c r="I40" s="140">
        <f t="shared" si="20"/>
        <v>506</v>
      </c>
      <c r="J40" s="138">
        <f t="shared" si="20"/>
        <v>958.40000000000055</v>
      </c>
      <c r="K40" s="138">
        <f t="shared" si="20"/>
        <v>-1116.9000000000015</v>
      </c>
      <c r="L40" s="138">
        <f t="shared" si="20"/>
        <v>8.5</v>
      </c>
      <c r="M40" s="139">
        <f t="shared" si="20"/>
        <v>-150</v>
      </c>
      <c r="N40" s="139">
        <f t="shared" si="20"/>
        <v>150</v>
      </c>
      <c r="O40" s="140">
        <f t="shared" si="20"/>
        <v>0</v>
      </c>
      <c r="P40" s="138">
        <f t="shared" si="20"/>
        <v>416</v>
      </c>
      <c r="Q40" s="138">
        <f t="shared" si="20"/>
        <v>18.799999999999272</v>
      </c>
      <c r="R40" s="138">
        <f t="shared" si="20"/>
        <v>47.400000000000318</v>
      </c>
      <c r="S40" s="139">
        <f t="shared" si="20"/>
        <v>482.20000000000073</v>
      </c>
      <c r="T40" s="139">
        <f t="shared" si="20"/>
        <v>152.6</v>
      </c>
      <c r="U40" s="140">
        <f t="shared" si="20"/>
        <v>634.79999999999563</v>
      </c>
      <c r="V40" s="138">
        <f t="shared" si="20"/>
        <v>0</v>
      </c>
      <c r="W40" s="138">
        <f t="shared" si="20"/>
        <v>0</v>
      </c>
      <c r="X40" s="138">
        <f t="shared" si="20"/>
        <v>0</v>
      </c>
      <c r="Y40" s="139">
        <f t="shared" si="20"/>
        <v>0</v>
      </c>
      <c r="Z40" s="139">
        <f t="shared" si="20"/>
        <v>0</v>
      </c>
      <c r="AA40" s="140">
        <f t="shared" si="20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-5378.5</v>
      </c>
      <c r="J41" s="144"/>
      <c r="K41" s="145"/>
      <c r="L41" s="145"/>
      <c r="M41" s="146"/>
      <c r="N41" s="149"/>
      <c r="O41" s="148">
        <f>O40-J16</f>
        <v>-6199.1</v>
      </c>
      <c r="P41" s="144"/>
      <c r="Q41" s="145"/>
      <c r="R41" s="145"/>
      <c r="S41" s="146"/>
      <c r="T41" s="149"/>
      <c r="U41" s="148">
        <f>U40-P16</f>
        <v>-2720.1000000000045</v>
      </c>
      <c r="V41" s="144"/>
      <c r="W41" s="145"/>
      <c r="X41" s="145"/>
      <c r="Y41" s="146"/>
      <c r="Z41" s="149"/>
      <c r="AA41" s="148">
        <f>AA40-V16</f>
        <v>-8200</v>
      </c>
      <c r="AB41" s="50">
        <f t="shared" si="12"/>
        <v>1.3227726605474988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478.5</v>
      </c>
      <c r="E44" s="165">
        <v>478.5</v>
      </c>
      <c r="F44" s="166">
        <v>0</v>
      </c>
      <c r="G44" s="154"/>
      <c r="H44" s="154"/>
      <c r="I44" s="162"/>
      <c r="J44" s="164">
        <v>476.7</v>
      </c>
      <c r="K44" s="165">
        <v>476.7</v>
      </c>
      <c r="L44" s="166">
        <v>0</v>
      </c>
      <c r="M44" s="167"/>
      <c r="N44" s="167"/>
      <c r="O44" s="167"/>
      <c r="P44" s="164">
        <v>238.3</v>
      </c>
      <c r="Q44" s="165">
        <v>238.3</v>
      </c>
      <c r="R44" s="166">
        <v>0</v>
      </c>
      <c r="S44" s="3"/>
      <c r="T44" s="3"/>
      <c r="U44" s="3"/>
      <c r="V44" s="164">
        <v>476.7</v>
      </c>
      <c r="W44" s="165">
        <v>476.7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91</v>
      </c>
      <c r="T49" s="3"/>
      <c r="U49" s="3"/>
      <c r="V49" s="176" t="s">
        <v>92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93</v>
      </c>
      <c r="D50" s="178"/>
      <c r="E50" s="178"/>
      <c r="F50" s="178"/>
      <c r="G50" s="179">
        <f>D50+E50-F50</f>
        <v>0</v>
      </c>
      <c r="H50" s="154"/>
      <c r="I50" s="3"/>
      <c r="J50" s="178"/>
      <c r="K50" s="178"/>
      <c r="L50" s="178"/>
      <c r="M50" s="179">
        <f>J50+K50-L50</f>
        <v>0</v>
      </c>
      <c r="N50" s="3"/>
      <c r="O50" s="3"/>
      <c r="P50" s="178"/>
      <c r="Q50" s="178"/>
      <c r="R50" s="178"/>
      <c r="S50" s="179">
        <f>P50+Q50-R50</f>
        <v>0</v>
      </c>
      <c r="T50" s="3"/>
      <c r="U50" s="3"/>
      <c r="V50" s="178"/>
      <c r="W50" s="178"/>
      <c r="X50" s="178"/>
      <c r="Y50" s="179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94</v>
      </c>
      <c r="D51" s="178">
        <v>819</v>
      </c>
      <c r="E51" s="178">
        <v>391.7</v>
      </c>
      <c r="F51" s="178">
        <v>452.3</v>
      </c>
      <c r="G51" s="179">
        <v>758.4</v>
      </c>
      <c r="H51" s="154"/>
      <c r="I51" s="3"/>
      <c r="J51" s="178">
        <v>758.3</v>
      </c>
      <c r="K51" s="178">
        <v>404.8</v>
      </c>
      <c r="L51" s="178">
        <v>300</v>
      </c>
      <c r="M51" s="179">
        <v>500</v>
      </c>
      <c r="N51" s="3"/>
      <c r="O51" s="3"/>
      <c r="P51" s="178">
        <v>758.3</v>
      </c>
      <c r="Q51" s="178">
        <v>404.8</v>
      </c>
      <c r="R51" s="178">
        <v>300</v>
      </c>
      <c r="S51" s="179">
        <v>500</v>
      </c>
      <c r="T51" s="3"/>
      <c r="U51" s="3"/>
      <c r="V51" s="178">
        <v>500</v>
      </c>
      <c r="W51" s="178">
        <v>200</v>
      </c>
      <c r="X51" s="178">
        <v>250</v>
      </c>
      <c r="Y51" s="179">
        <v>450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95</v>
      </c>
      <c r="D52" s="178">
        <v>453.2</v>
      </c>
      <c r="E52" s="178">
        <v>639.6</v>
      </c>
      <c r="F52" s="178">
        <v>873.1</v>
      </c>
      <c r="G52" s="179">
        <v>219.7</v>
      </c>
      <c r="H52" s="154"/>
      <c r="I52" s="3"/>
      <c r="J52" s="178">
        <v>219.7</v>
      </c>
      <c r="K52" s="178">
        <v>925.8</v>
      </c>
      <c r="L52" s="178">
        <v>951.7</v>
      </c>
      <c r="M52" s="179">
        <v>193.8</v>
      </c>
      <c r="N52" s="3"/>
      <c r="O52" s="3"/>
      <c r="P52" s="178">
        <v>219.7</v>
      </c>
      <c r="Q52" s="178">
        <v>616.5</v>
      </c>
      <c r="R52" s="178">
        <v>329.3</v>
      </c>
      <c r="S52" s="179">
        <v>193.8</v>
      </c>
      <c r="T52" s="3"/>
      <c r="U52" s="3"/>
      <c r="V52" s="178">
        <v>193.8</v>
      </c>
      <c r="W52" s="178">
        <v>633</v>
      </c>
      <c r="X52" s="178">
        <v>486.8</v>
      </c>
      <c r="Y52" s="179">
        <v>340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96</v>
      </c>
      <c r="D53" s="178">
        <v>224.6</v>
      </c>
      <c r="E53" s="178">
        <v>97.9</v>
      </c>
      <c r="F53" s="178">
        <v>2.9</v>
      </c>
      <c r="G53" s="179">
        <v>319.60000000000002</v>
      </c>
      <c r="H53" s="154"/>
      <c r="I53" s="3"/>
      <c r="J53" s="178">
        <v>319.60000000000002</v>
      </c>
      <c r="K53" s="178">
        <v>101.2</v>
      </c>
      <c r="L53" s="178">
        <v>20</v>
      </c>
      <c r="M53" s="179">
        <v>400.8</v>
      </c>
      <c r="N53" s="3"/>
      <c r="O53" s="3"/>
      <c r="P53" s="178">
        <v>319.60000000000002</v>
      </c>
      <c r="Q53" s="178">
        <v>101.2</v>
      </c>
      <c r="R53" s="178">
        <v>0</v>
      </c>
      <c r="S53" s="179">
        <v>400.8</v>
      </c>
      <c r="T53" s="3"/>
      <c r="U53" s="3"/>
      <c r="V53" s="178">
        <v>400.8</v>
      </c>
      <c r="W53" s="178">
        <v>40</v>
      </c>
      <c r="X53" s="178">
        <v>20</v>
      </c>
      <c r="Y53" s="179">
        <v>420.8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97</v>
      </c>
      <c r="D54" s="178">
        <v>277.8</v>
      </c>
      <c r="E54" s="178">
        <v>614.5</v>
      </c>
      <c r="F54" s="178">
        <v>458.7</v>
      </c>
      <c r="G54" s="179">
        <v>433.6</v>
      </c>
      <c r="H54" s="154"/>
      <c r="I54" s="3"/>
      <c r="J54" s="178">
        <v>433.6</v>
      </c>
      <c r="K54" s="178">
        <v>550</v>
      </c>
      <c r="L54" s="178">
        <v>860</v>
      </c>
      <c r="M54" s="179">
        <v>123.6</v>
      </c>
      <c r="N54" s="3"/>
      <c r="O54" s="3"/>
      <c r="P54" s="178">
        <v>433.6</v>
      </c>
      <c r="Q54" s="178">
        <v>295.3</v>
      </c>
      <c r="R54" s="178">
        <v>355.9</v>
      </c>
      <c r="S54" s="179">
        <v>123.6</v>
      </c>
      <c r="T54" s="3"/>
      <c r="U54" s="3"/>
      <c r="V54" s="178">
        <v>123.6</v>
      </c>
      <c r="W54" s="178">
        <v>580</v>
      </c>
      <c r="X54" s="178">
        <v>560</v>
      </c>
      <c r="Y54" s="179">
        <v>143.6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98</v>
      </c>
      <c r="D56" s="176" t="s">
        <v>99</v>
      </c>
      <c r="E56" s="176" t="s">
        <v>100</v>
      </c>
      <c r="F56" s="154"/>
      <c r="G56" s="154"/>
      <c r="H56" s="154"/>
      <c r="I56" s="162"/>
      <c r="J56" s="176" t="s">
        <v>101</v>
      </c>
      <c r="K56" s="154"/>
      <c r="L56" s="154"/>
      <c r="M56" s="154"/>
      <c r="N56" s="154"/>
      <c r="O56" s="162"/>
      <c r="P56" s="176" t="s">
        <v>102</v>
      </c>
      <c r="Q56" s="162"/>
      <c r="R56" s="162"/>
      <c r="S56" s="162"/>
      <c r="T56" s="162"/>
      <c r="U56" s="162"/>
      <c r="V56" s="176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60.8</v>
      </c>
      <c r="E57" s="181">
        <v>61</v>
      </c>
      <c r="F57" s="154"/>
      <c r="G57" s="154"/>
      <c r="H57" s="154"/>
      <c r="I57" s="162"/>
      <c r="J57" s="181">
        <v>60</v>
      </c>
      <c r="K57" s="154"/>
      <c r="L57" s="154"/>
      <c r="M57" s="154"/>
      <c r="N57" s="154"/>
      <c r="O57" s="162"/>
      <c r="P57" s="181">
        <v>65</v>
      </c>
      <c r="Q57" s="162"/>
      <c r="R57" s="162"/>
      <c r="S57" s="162"/>
      <c r="T57" s="162"/>
      <c r="U57" s="162"/>
      <c r="V57" s="181">
        <v>60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 t="s">
        <v>104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25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8" t="s">
        <v>105</v>
      </c>
      <c r="C91" s="209">
        <v>44854</v>
      </c>
      <c r="D91" s="208" t="s">
        <v>106</v>
      </c>
      <c r="E91" s="190" t="s">
        <v>107</v>
      </c>
      <c r="F91" s="190"/>
      <c r="G91" s="190"/>
      <c r="H91" s="208"/>
      <c r="I91" s="208" t="s">
        <v>108</v>
      </c>
      <c r="J91" s="210" t="s">
        <v>109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8"/>
      <c r="C93" s="208"/>
      <c r="D93" s="208" t="s">
        <v>110</v>
      </c>
      <c r="E93" s="211"/>
      <c r="F93" s="211"/>
      <c r="G93" s="211"/>
      <c r="H93" s="208"/>
      <c r="I93" s="208" t="s">
        <v>110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Horn.</vt:lpstr>
      <vt:lpstr>'ZŠ Horn.'!Oblast_tisku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2022-12-19T09:54:17Z</dcterms:created>
  <dcterms:modified xsi:type="dcterms:W3CDTF">2022-12-19T09:54:18Z</dcterms:modified>
</cp:coreProperties>
</file>