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Na Přík." sheetId="1" r:id="rId1"/>
  </sheets>
  <definedNames>
    <definedName name="_xlnm.Print_Area" localSheetId="0">'ZŠ Na Přík.'!$A$1:$AC$80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1" l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Z39" i="1"/>
  <c r="X39" i="1"/>
  <c r="W39" i="1"/>
  <c r="V39" i="1"/>
  <c r="Y39" i="1" s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G39" i="1" s="1"/>
  <c r="D39" i="1"/>
  <c r="Y38" i="1"/>
  <c r="AA38" i="1" s="1"/>
  <c r="AB38" i="1" s="1"/>
  <c r="S38" i="1"/>
  <c r="U38" i="1" s="1"/>
  <c r="M38" i="1"/>
  <c r="O38" i="1" s="1"/>
  <c r="G38" i="1"/>
  <c r="I38" i="1" s="1"/>
  <c r="Y37" i="1"/>
  <c r="AA37" i="1" s="1"/>
  <c r="AB37" i="1" s="1"/>
  <c r="S37" i="1"/>
  <c r="U37" i="1" s="1"/>
  <c r="M37" i="1"/>
  <c r="O37" i="1" s="1"/>
  <c r="G37" i="1"/>
  <c r="I37" i="1" s="1"/>
  <c r="Y36" i="1"/>
  <c r="AA36" i="1" s="1"/>
  <c r="U36" i="1"/>
  <c r="S36" i="1"/>
  <c r="M36" i="1"/>
  <c r="O36" i="1" s="1"/>
  <c r="I36" i="1"/>
  <c r="G36" i="1"/>
  <c r="Y35" i="1"/>
  <c r="AA35" i="1" s="1"/>
  <c r="S35" i="1"/>
  <c r="U35" i="1" s="1"/>
  <c r="M35" i="1"/>
  <c r="O35" i="1" s="1"/>
  <c r="G35" i="1"/>
  <c r="I35" i="1" s="1"/>
  <c r="AA34" i="1"/>
  <c r="AB34" i="1" s="1"/>
  <c r="Y34" i="1"/>
  <c r="S34" i="1"/>
  <c r="U34" i="1" s="1"/>
  <c r="M34" i="1"/>
  <c r="O34" i="1" s="1"/>
  <c r="G34" i="1"/>
  <c r="I34" i="1" s="1"/>
  <c r="Y33" i="1"/>
  <c r="AA33" i="1" s="1"/>
  <c r="AB33" i="1" s="1"/>
  <c r="S33" i="1"/>
  <c r="U33" i="1" s="1"/>
  <c r="M33" i="1"/>
  <c r="O33" i="1" s="1"/>
  <c r="G33" i="1"/>
  <c r="I33" i="1" s="1"/>
  <c r="Y32" i="1"/>
  <c r="AA32" i="1" s="1"/>
  <c r="AB32" i="1" s="1"/>
  <c r="S32" i="1"/>
  <c r="U32" i="1" s="1"/>
  <c r="M32" i="1"/>
  <c r="O32" i="1" s="1"/>
  <c r="G32" i="1"/>
  <c r="I32" i="1" s="1"/>
  <c r="Y31" i="1"/>
  <c r="AA31" i="1" s="1"/>
  <c r="AB31" i="1" s="1"/>
  <c r="U31" i="1"/>
  <c r="S31" i="1"/>
  <c r="M31" i="1"/>
  <c r="O31" i="1" s="1"/>
  <c r="I31" i="1"/>
  <c r="G31" i="1"/>
  <c r="Y30" i="1"/>
  <c r="AA30" i="1" s="1"/>
  <c r="S30" i="1"/>
  <c r="U30" i="1" s="1"/>
  <c r="M30" i="1"/>
  <c r="O30" i="1" s="1"/>
  <c r="G30" i="1"/>
  <c r="I30" i="1" s="1"/>
  <c r="AA29" i="1"/>
  <c r="AB29" i="1" s="1"/>
  <c r="Y29" i="1"/>
  <c r="S29" i="1"/>
  <c r="U29" i="1" s="1"/>
  <c r="O29" i="1"/>
  <c r="M29" i="1"/>
  <c r="G29" i="1"/>
  <c r="I29" i="1" s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X24" i="1"/>
  <c r="X40" i="1" s="1"/>
  <c r="W24" i="1"/>
  <c r="Y24" i="1" s="1"/>
  <c r="V24" i="1"/>
  <c r="V40" i="1" s="1"/>
  <c r="T24" i="1"/>
  <c r="T40" i="1" s="1"/>
  <c r="R24" i="1"/>
  <c r="R40" i="1" s="1"/>
  <c r="Q24" i="1"/>
  <c r="S24" i="1" s="1"/>
  <c r="P24" i="1"/>
  <c r="P40" i="1" s="1"/>
  <c r="N24" i="1"/>
  <c r="N40" i="1" s="1"/>
  <c r="M24" i="1"/>
  <c r="L24" i="1"/>
  <c r="L40" i="1" s="1"/>
  <c r="K24" i="1"/>
  <c r="K40" i="1" s="1"/>
  <c r="J24" i="1"/>
  <c r="J40" i="1" s="1"/>
  <c r="H24" i="1"/>
  <c r="H40" i="1" s="1"/>
  <c r="F24" i="1"/>
  <c r="F40" i="1" s="1"/>
  <c r="E24" i="1"/>
  <c r="G24" i="1" s="1"/>
  <c r="G40" i="1" s="1"/>
  <c r="D24" i="1"/>
  <c r="D40" i="1" s="1"/>
  <c r="Y23" i="1"/>
  <c r="AA23" i="1" s="1"/>
  <c r="AB23" i="1" s="1"/>
  <c r="S23" i="1"/>
  <c r="U23" i="1" s="1"/>
  <c r="M23" i="1"/>
  <c r="O23" i="1" s="1"/>
  <c r="G23" i="1"/>
  <c r="I23" i="1" s="1"/>
  <c r="AA22" i="1"/>
  <c r="AB22" i="1" s="1"/>
  <c r="Y22" i="1"/>
  <c r="U22" i="1"/>
  <c r="S22" i="1"/>
  <c r="O22" i="1"/>
  <c r="M22" i="1"/>
  <c r="I22" i="1"/>
  <c r="G22" i="1"/>
  <c r="Y21" i="1"/>
  <c r="AA21" i="1" s="1"/>
  <c r="AB21" i="1" s="1"/>
  <c r="S21" i="1"/>
  <c r="U21" i="1" s="1"/>
  <c r="M21" i="1"/>
  <c r="O21" i="1" s="1"/>
  <c r="G21" i="1"/>
  <c r="I21" i="1" s="1"/>
  <c r="AA20" i="1"/>
  <c r="AB20" i="1" s="1"/>
  <c r="Y20" i="1"/>
  <c r="U20" i="1"/>
  <c r="S20" i="1"/>
  <c r="O20" i="1"/>
  <c r="M20" i="1"/>
  <c r="I20" i="1"/>
  <c r="AA19" i="1"/>
  <c r="AB19" i="1" s="1"/>
  <c r="Y19" i="1"/>
  <c r="U19" i="1"/>
  <c r="S19" i="1"/>
  <c r="O19" i="1"/>
  <c r="M19" i="1"/>
  <c r="I19" i="1"/>
  <c r="G19" i="1"/>
  <c r="Y18" i="1"/>
  <c r="AA18" i="1" s="1"/>
  <c r="AB18" i="1" s="1"/>
  <c r="S18" i="1"/>
  <c r="U18" i="1" s="1"/>
  <c r="M18" i="1"/>
  <c r="O18" i="1" s="1"/>
  <c r="G18" i="1"/>
  <c r="I18" i="1" s="1"/>
  <c r="AA17" i="1"/>
  <c r="AB17" i="1" s="1"/>
  <c r="Y17" i="1"/>
  <c r="U17" i="1"/>
  <c r="S17" i="1"/>
  <c r="O17" i="1"/>
  <c r="M17" i="1"/>
  <c r="I17" i="1"/>
  <c r="G17" i="1"/>
  <c r="Y16" i="1"/>
  <c r="AA16" i="1" s="1"/>
  <c r="AB16" i="1" s="1"/>
  <c r="S16" i="1"/>
  <c r="U16" i="1" s="1"/>
  <c r="M16" i="1"/>
  <c r="O16" i="1" s="1"/>
  <c r="G16" i="1"/>
  <c r="I16" i="1" s="1"/>
  <c r="AA15" i="1"/>
  <c r="AB15" i="1" s="1"/>
  <c r="Y15" i="1"/>
  <c r="U15" i="1"/>
  <c r="S15" i="1"/>
  <c r="O15" i="1"/>
  <c r="O24" i="1" s="1"/>
  <c r="M15" i="1"/>
  <c r="I15" i="1"/>
  <c r="G15" i="1"/>
  <c r="M40" i="1" l="1"/>
  <c r="O39" i="1"/>
  <c r="AB36" i="1"/>
  <c r="O40" i="1"/>
  <c r="O41" i="1" s="1"/>
  <c r="AB35" i="1"/>
  <c r="AA39" i="1"/>
  <c r="AB39" i="1" s="1"/>
  <c r="U39" i="1"/>
  <c r="I24" i="1"/>
  <c r="I40" i="1" s="1"/>
  <c r="I41" i="1" s="1"/>
  <c r="U24" i="1"/>
  <c r="S40" i="1"/>
  <c r="Y40" i="1"/>
  <c r="AB30" i="1"/>
  <c r="I39" i="1"/>
  <c r="E40" i="1"/>
  <c r="Q40" i="1"/>
  <c r="AA24" i="1"/>
  <c r="W40" i="1"/>
  <c r="AA40" i="1" l="1"/>
  <c r="AB24" i="1"/>
  <c r="U40" i="1"/>
  <c r="U41" i="1" s="1"/>
  <c r="AA41" i="1" l="1"/>
  <c r="AB41" i="1" s="1"/>
  <c r="AB40" i="1"/>
</calcChain>
</file>

<file path=xl/sharedStrings.xml><?xml version="1.0" encoding="utf-8"?>
<sst xmlns="http://schemas.openxmlformats.org/spreadsheetml/2006/main" count="205" uniqueCount="115">
  <si>
    <t>Návrh rozpočtu 2023</t>
  </si>
  <si>
    <t>Název organizace:</t>
  </si>
  <si>
    <t>Základní škola Chomutov, Na Příkopech 895</t>
  </si>
  <si>
    <t>IČO:</t>
  </si>
  <si>
    <t>Sídlo:</t>
  </si>
  <si>
    <t>Na Příkopech 895, 430 01 Chomutov</t>
  </si>
  <si>
    <t xml:space="preserve">Poř.č. řádku </t>
  </si>
  <si>
    <t>Ukazatel</t>
  </si>
  <si>
    <t>Skutečnost k 31.12.2021</t>
  </si>
  <si>
    <t>Schválený rozpočet (plán NaV 2022) k 30.6.2022</t>
  </si>
  <si>
    <t>Čerpání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</si>
  <si>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</si>
  <si>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</si>
  <si>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</si>
  <si>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</si>
  <si>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</si>
  <si>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</si>
  <si>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</si>
  <si>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</si>
  <si>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</si>
  <si>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</si>
  <si>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</si>
  <si>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</si>
  <si>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</si>
  <si>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</si>
  <si>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</si>
  <si>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</si>
  <si>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</si>
  <si>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</si>
  <si>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</si>
  <si>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</si>
  <si>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</si>
  <si>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</si>
  <si>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</si>
  <si>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</si>
  <si>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</si>
  <si>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</si>
  <si>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</si>
  <si>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</si>
  <si>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</si>
  <si>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</si>
  <si>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</si>
  <si>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</si>
  <si>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</si>
  <si>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2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</si>
  <si>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</si>
  <si>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</si>
  <si>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</si>
  <si>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</si>
  <si>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</si>
  <si>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</si>
  <si>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</si>
  <si>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</si>
  <si>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</si>
  <si>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</si>
  <si>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</si>
  <si>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</si>
  <si>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</si>
  <si>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</si>
  <si>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</si>
  <si>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</si>
  <si>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</si>
  <si>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</si>
  <si>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</si>
  <si>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 xml:space="preserve"> 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</si>
  <si>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</si>
  <si>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</si>
  <si>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</si>
  <si>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</si>
  <si>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</si>
  <si>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</si>
  <si>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</si>
  <si>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</si>
  <si>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</si>
  <si>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</si>
  <si>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</si>
  <si>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</si>
  <si>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</si>
  <si>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</si>
  <si>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</si>
  <si>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</si>
  <si>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</si>
  <si>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</si>
  <si>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</si>
  <si>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</si>
  <si>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</si>
  <si>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</si>
  <si>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1.1.2021</t>
  </si>
  <si>
    <t>Příděl v roce</t>
  </si>
  <si>
    <t>Čerpání v roce</t>
  </si>
  <si>
    <t>Zůstatek k 31.12.</t>
  </si>
  <si>
    <t>Stav k 1.1.2022</t>
  </si>
  <si>
    <t>Plán k 31.12.</t>
  </si>
  <si>
    <t>Stav k 1.1.</t>
  </si>
  <si>
    <t>Plán k 1.1.2023</t>
  </si>
  <si>
    <t>rezervní fond tvořený z nespotř.projektů</t>
  </si>
  <si>
    <t>Rezervní fond tvořený z HV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</si>
  <si>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</si>
  <si>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</si>
  <si>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</si>
  <si>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</si>
  <si>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</si>
  <si>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</si>
  <si>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</si>
  <si>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</si>
  <si>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</si>
  <si>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návrh 2023-energie :2414,5+ navýšení o 497 tis = 2911,5 tis.Kč</t>
  </si>
  <si>
    <t>opravy, materiál a služby navýšeny o 10%</t>
  </si>
  <si>
    <t>v rozpočtu na rok 2023 je zahrnut příspěvek opd zřizovatele ve výši 238,5 (platy)+46,1 (PREVENCE)+48 (projekty školy) = 6.437,7 tis Kč</t>
  </si>
  <si>
    <t>Dne:</t>
  </si>
  <si>
    <t xml:space="preserve">Sestavil: </t>
  </si>
  <si>
    <t>Marcela Moravcová</t>
  </si>
  <si>
    <t xml:space="preserve">Schválil: </t>
  </si>
  <si>
    <t>Miloslav Hons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</si>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</sst>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363636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0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0" fontId="2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0" fontId="1" fillId="0" borderId="6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10" fontId="1" fillId="0" borderId="12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2" borderId="0" xfId="0" applyFont="1" applyFill="1" applyProtection="1"/>
    <xf numFmtId="0" fontId="6" fillId="5" borderId="19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5" fillId="2" borderId="0" xfId="0" applyFont="1" applyFill="1"/>
    <xf numFmtId="0" fontId="5" fillId="0" borderId="0" xfId="0" applyFont="1" applyFill="1"/>
    <xf numFmtId="0" fontId="5" fillId="0" borderId="22" xfId="0" applyFont="1" applyFill="1" applyBorder="1" applyAlignment="1" applyProtection="1">
      <alignment horizontal="center"/>
    </xf>
    <xf numFmtId="0" fontId="5" fillId="0" borderId="23" xfId="0" applyFont="1" applyFill="1" applyBorder="1" applyProtection="1"/>
    <xf numFmtId="165" fontId="5" fillId="6" borderId="24" xfId="0" applyNumberFormat="1" applyFont="1" applyFill="1" applyBorder="1" applyAlignment="1" applyProtection="1">
      <alignment horizontal="right"/>
    </xf>
    <xf numFmtId="165" fontId="5" fillId="6" borderId="25" xfId="0" applyNumberFormat="1" applyFont="1" applyFill="1" applyBorder="1" applyAlignment="1" applyProtection="1">
      <alignment horizontal="right"/>
    </xf>
    <xf numFmtId="165" fontId="5" fillId="0" borderId="25" xfId="0" applyNumberFormat="1" applyFont="1" applyFill="1" applyBorder="1" applyAlignment="1" applyProtection="1">
      <alignment horizontal="right"/>
      <protection locked="0"/>
    </xf>
    <xf numFmtId="165" fontId="5" fillId="0" borderId="26" xfId="0" applyNumberFormat="1" applyFont="1" applyFill="1" applyBorder="1" applyAlignment="1" applyProtection="1">
      <alignment horizontal="right"/>
      <protection locked="0"/>
    </xf>
    <xf numFmtId="165" fontId="5" fillId="0" borderId="27" xfId="0" applyNumberFormat="1" applyFont="1" applyFill="1" applyBorder="1" applyAlignment="1" applyProtection="1">
      <alignment horizontal="right"/>
      <protection locked="0"/>
    </xf>
    <xf numFmtId="165" fontId="5" fillId="0" borderId="27" xfId="0" applyNumberFormat="1" applyFont="1" applyFill="1" applyBorder="1" applyAlignment="1" applyProtection="1">
      <alignment horizontal="right"/>
    </xf>
    <xf numFmtId="10" fontId="7" fillId="0" borderId="27" xfId="0" applyNumberFormat="1" applyFont="1" applyFill="1" applyBorder="1" applyProtection="1"/>
    <xf numFmtId="0" fontId="5" fillId="0" borderId="28" xfId="0" applyFont="1" applyFill="1" applyBorder="1" applyAlignment="1" applyProtection="1">
      <alignment horizontal="center"/>
    </xf>
    <xf numFmtId="0" fontId="5" fillId="7" borderId="29" xfId="0" applyFont="1" applyFill="1" applyBorder="1" applyProtection="1"/>
    <xf numFmtId="165" fontId="5" fillId="7" borderId="28" xfId="0" applyNumberFormat="1" applyFont="1" applyFill="1" applyBorder="1" applyAlignment="1" applyProtection="1">
      <alignment horizontal="right"/>
      <protection locked="0"/>
    </xf>
    <xf numFmtId="165" fontId="5" fillId="6" borderId="30" xfId="0" applyNumberFormat="1" applyFont="1" applyFill="1" applyBorder="1" applyAlignment="1" applyProtection="1">
      <alignment horizontal="right"/>
    </xf>
    <xf numFmtId="165" fontId="5" fillId="0" borderId="31" xfId="0" applyNumberFormat="1" applyFont="1" applyFill="1" applyBorder="1" applyAlignment="1" applyProtection="1">
      <alignment horizontal="right"/>
      <protection locked="0"/>
    </xf>
    <xf numFmtId="165" fontId="5" fillId="8" borderId="27" xfId="0" applyNumberFormat="1" applyFont="1" applyFill="1" applyBorder="1" applyAlignment="1" applyProtection="1">
      <alignment horizontal="right"/>
      <protection locked="0"/>
    </xf>
    <xf numFmtId="0" fontId="7" fillId="9" borderId="29" xfId="0" applyFont="1" applyFill="1" applyBorder="1" applyProtection="1"/>
    <xf numFmtId="165" fontId="8" fillId="9" borderId="28" xfId="0" applyNumberFormat="1" applyFont="1" applyFill="1" applyBorder="1" applyAlignment="1" applyProtection="1">
      <alignment horizontal="right"/>
      <protection locked="0"/>
    </xf>
    <xf numFmtId="165" fontId="8" fillId="6" borderId="30" xfId="0" applyNumberFormat="1" applyFont="1" applyFill="1" applyBorder="1" applyAlignment="1" applyProtection="1">
      <alignment horizontal="right"/>
    </xf>
    <xf numFmtId="165" fontId="5" fillId="8" borderId="32" xfId="0" applyNumberFormat="1" applyFont="1" applyFill="1" applyBorder="1" applyAlignment="1" applyProtection="1">
      <alignment horizontal="right"/>
      <protection locked="0"/>
    </xf>
    <xf numFmtId="0" fontId="7" fillId="0" borderId="29" xfId="0" applyFont="1" applyFill="1" applyBorder="1" applyAlignment="1" applyProtection="1">
      <alignment horizontal="left"/>
    </xf>
    <xf numFmtId="165" fontId="5" fillId="6" borderId="28" xfId="0" applyNumberFormat="1" applyFont="1" applyFill="1" applyBorder="1" applyAlignment="1" applyProtection="1">
      <alignment horizontal="right"/>
    </xf>
    <xf numFmtId="165" fontId="8" fillId="0" borderId="30" xfId="0" applyNumberFormat="1" applyFont="1" applyFill="1" applyBorder="1" applyAlignment="1" applyProtection="1">
      <alignment horizontal="right"/>
      <protection locked="0"/>
    </xf>
    <xf numFmtId="0" fontId="7" fillId="0" borderId="29" xfId="0" applyFont="1" applyBorder="1" applyProtection="1"/>
    <xf numFmtId="165" fontId="8" fillId="6" borderId="28" xfId="0" applyNumberFormat="1" applyFont="1" applyFill="1" applyBorder="1" applyAlignment="1" applyProtection="1">
      <alignment horizontal="right"/>
    </xf>
    <xf numFmtId="165" fontId="8" fillId="0" borderId="30" xfId="0" applyNumberFormat="1" applyFont="1" applyBorder="1" applyAlignment="1" applyProtection="1">
      <alignment horizontal="right"/>
      <protection locked="0"/>
    </xf>
    <xf numFmtId="165" fontId="5" fillId="0" borderId="27" xfId="0" applyNumberFormat="1" applyFont="1" applyBorder="1" applyAlignment="1" applyProtection="1">
      <alignment horizontal="right"/>
      <protection locked="0"/>
    </xf>
    <xf numFmtId="0" fontId="9" fillId="0" borderId="29" xfId="0" applyFont="1" applyBorder="1" applyProtection="1"/>
    <xf numFmtId="165" fontId="5" fillId="0" borderId="30" xfId="0" applyNumberFormat="1" applyFont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5" fillId="0" borderId="32" xfId="0" applyNumberFormat="1" applyFont="1" applyBorder="1" applyAlignment="1" applyProtection="1">
      <alignment horizontal="right"/>
      <protection locked="0"/>
    </xf>
    <xf numFmtId="0" fontId="5" fillId="0" borderId="33" xfId="0" applyFont="1" applyFill="1" applyBorder="1" applyAlignment="1" applyProtection="1">
      <alignment horizontal="center"/>
    </xf>
    <xf numFmtId="0" fontId="5" fillId="0" borderId="34" xfId="0" applyFont="1" applyBorder="1" applyAlignment="1" applyProtection="1">
      <alignment horizontal="left" indent="5"/>
    </xf>
    <xf numFmtId="165" fontId="5" fillId="6" borderId="35" xfId="0" applyNumberFormat="1" applyFont="1" applyFill="1" applyBorder="1" applyAlignment="1" applyProtection="1">
      <alignment horizontal="right"/>
    </xf>
    <xf numFmtId="165" fontId="5" fillId="6" borderId="36" xfId="0" applyNumberFormat="1" applyFont="1" applyFill="1" applyBorder="1" applyAlignment="1" applyProtection="1">
      <alignment horizontal="right"/>
    </xf>
    <xf numFmtId="165" fontId="5" fillId="0" borderId="36" xfId="0" applyNumberFormat="1" applyFont="1" applyBorder="1" applyAlignment="1" applyProtection="1">
      <alignment horizontal="right"/>
      <protection locked="0"/>
    </xf>
    <xf numFmtId="165" fontId="5" fillId="0" borderId="37" xfId="0" applyNumberFormat="1" applyFont="1" applyFill="1" applyBorder="1" applyAlignment="1" applyProtection="1">
      <alignment horizontal="right"/>
      <protection locked="0"/>
    </xf>
    <xf numFmtId="165" fontId="5" fillId="0" borderId="38" xfId="0" applyNumberFormat="1" applyFont="1" applyBorder="1" applyAlignment="1" applyProtection="1">
      <alignment horizontal="right"/>
      <protection locked="0"/>
    </xf>
    <xf numFmtId="165" fontId="5" fillId="0" borderId="12" xfId="0" applyNumberFormat="1" applyFont="1" applyFill="1" applyBorder="1" applyAlignment="1" applyProtection="1">
      <alignment horizontal="right"/>
    </xf>
    <xf numFmtId="10" fontId="7" fillId="0" borderId="12" xfId="0" applyNumberFormat="1" applyFont="1" applyFill="1" applyBorder="1" applyProtection="1"/>
    <xf numFmtId="0" fontId="6" fillId="0" borderId="39" xfId="0" applyFont="1" applyFill="1" applyBorder="1" applyAlignment="1" applyProtection="1">
      <alignment horizontal="center"/>
    </xf>
    <xf numFmtId="0" fontId="6" fillId="4" borderId="40" xfId="0" applyFont="1" applyFill="1" applyBorder="1" applyProtection="1"/>
    <xf numFmtId="165" fontId="6" fillId="4" borderId="1" xfId="0" applyNumberFormat="1" applyFont="1" applyFill="1" applyBorder="1" applyAlignment="1" applyProtection="1">
      <alignment horizontal="right"/>
    </xf>
    <xf numFmtId="165" fontId="6" fillId="4" borderId="10" xfId="0" applyNumberFormat="1" applyFont="1" applyFill="1" applyBorder="1" applyAlignment="1" applyProtection="1">
      <alignment horizontal="right"/>
    </xf>
    <xf numFmtId="165" fontId="6" fillId="4" borderId="11" xfId="0" applyNumberFormat="1" applyFont="1" applyFill="1" applyBorder="1" applyAlignment="1" applyProtection="1">
      <alignment horizontal="right"/>
    </xf>
    <xf numFmtId="165" fontId="6" fillId="4" borderId="6" xfId="0" applyNumberFormat="1" applyFont="1" applyFill="1" applyBorder="1" applyAlignment="1" applyProtection="1">
      <alignment horizontal="right"/>
    </xf>
    <xf numFmtId="10" fontId="7" fillId="4" borderId="39" xfId="0" applyNumberFormat="1" applyFont="1" applyFill="1" applyBorder="1" applyProtection="1"/>
    <xf numFmtId="0" fontId="5" fillId="5" borderId="41" xfId="0" applyFont="1" applyFill="1" applyBorder="1" applyAlignment="1" applyProtection="1">
      <alignment horizontal="center"/>
    </xf>
    <xf numFmtId="0" fontId="6" fillId="5" borderId="40" xfId="0" applyFont="1" applyFill="1" applyBorder="1" applyProtection="1"/>
    <xf numFmtId="165" fontId="10" fillId="9" borderId="14" xfId="0" applyNumberFormat="1" applyFont="1" applyFill="1" applyBorder="1" applyAlignment="1" applyProtection="1">
      <alignment horizontal="center"/>
    </xf>
    <xf numFmtId="165" fontId="10" fillId="9" borderId="15" xfId="0" applyNumberFormat="1" applyFont="1" applyFill="1" applyBorder="1" applyAlignment="1" applyProtection="1">
      <alignment horizontal="center"/>
    </xf>
    <xf numFmtId="165" fontId="10" fillId="9" borderId="40" xfId="0" applyNumberFormat="1" applyFont="1" applyFill="1" applyBorder="1" applyAlignment="1" applyProtection="1">
      <alignment horizontal="center"/>
    </xf>
    <xf numFmtId="165" fontId="10" fillId="9" borderId="42" xfId="0" applyNumberFormat="1" applyFont="1" applyFill="1" applyBorder="1" applyAlignment="1" applyProtection="1">
      <alignment horizontal="center"/>
    </xf>
    <xf numFmtId="10" fontId="11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165" fontId="5" fillId="0" borderId="2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10" fontId="11" fillId="0" borderId="1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165" fontId="5" fillId="0" borderId="20" xfId="0" applyNumberFormat="1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</xf>
    <xf numFmtId="10" fontId="11" fillId="0" borderId="21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Protection="1"/>
    <xf numFmtId="165" fontId="5" fillId="0" borderId="45" xfId="0" applyNumberFormat="1" applyFont="1" applyBorder="1" applyProtection="1">
      <protection locked="0"/>
    </xf>
    <xf numFmtId="165" fontId="5" fillId="0" borderId="46" xfId="0" applyNumberFormat="1" applyFont="1" applyBorder="1" applyProtection="1">
      <protection locked="0"/>
    </xf>
    <xf numFmtId="165" fontId="5" fillId="0" borderId="47" xfId="0" applyNumberFormat="1" applyFont="1" applyFill="1" applyBorder="1" applyAlignment="1" applyProtection="1">
      <alignment horizontal="right"/>
    </xf>
    <xf numFmtId="165" fontId="5" fillId="0" borderId="22" xfId="0" applyNumberFormat="1" applyFont="1" applyBorder="1" applyProtection="1">
      <protection locked="0"/>
    </xf>
    <xf numFmtId="0" fontId="5" fillId="0" borderId="29" xfId="0" applyFont="1" applyFill="1" applyBorder="1" applyProtection="1"/>
    <xf numFmtId="165" fontId="5" fillId="0" borderId="48" xfId="0" applyNumberFormat="1" applyFont="1" applyFill="1" applyBorder="1" applyProtection="1">
      <protection locked="0"/>
    </xf>
    <xf numFmtId="165" fontId="5" fillId="0" borderId="49" xfId="0" applyNumberFormat="1" applyFont="1" applyBorder="1" applyProtection="1">
      <protection locked="0"/>
    </xf>
    <xf numFmtId="165" fontId="5" fillId="0" borderId="49" xfId="0" applyNumberFormat="1" applyFont="1" applyFill="1" applyBorder="1" applyProtection="1">
      <protection locked="0"/>
    </xf>
    <xf numFmtId="165" fontId="5" fillId="0" borderId="28" xfId="0" applyNumberFormat="1" applyFont="1" applyFill="1" applyBorder="1" applyProtection="1">
      <protection locked="0"/>
    </xf>
    <xf numFmtId="165" fontId="5" fillId="0" borderId="48" xfId="0" applyNumberFormat="1" applyFont="1" applyBorder="1" applyProtection="1">
      <protection locked="0"/>
    </xf>
    <xf numFmtId="165" fontId="5" fillId="0" borderId="28" xfId="0" applyNumberFormat="1" applyFont="1" applyBorder="1" applyProtection="1">
      <protection locked="0"/>
    </xf>
    <xf numFmtId="0" fontId="5" fillId="0" borderId="48" xfId="0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7" fillId="0" borderId="29" xfId="0" applyFont="1" applyBorder="1" applyAlignment="1" applyProtection="1">
      <alignment horizontal="left" indent="5"/>
    </xf>
    <xf numFmtId="0" fontId="5" fillId="0" borderId="35" xfId="0" applyFont="1" applyFill="1" applyBorder="1" applyAlignment="1" applyProtection="1">
      <alignment horizontal="center"/>
    </xf>
    <xf numFmtId="0" fontId="5" fillId="0" borderId="50" xfId="0" applyFont="1" applyBorder="1" applyProtection="1"/>
    <xf numFmtId="165" fontId="5" fillId="0" borderId="51" xfId="0" applyNumberFormat="1" applyFont="1" applyBorder="1" applyProtection="1">
      <protection locked="0"/>
    </xf>
    <xf numFmtId="165" fontId="5" fillId="0" borderId="52" xfId="0" applyNumberFormat="1" applyFont="1" applyBorder="1" applyProtection="1">
      <protection locked="0"/>
    </xf>
    <xf numFmtId="165" fontId="5" fillId="0" borderId="35" xfId="0" applyNumberFormat="1" applyFont="1" applyBorder="1" applyProtection="1">
      <protection locked="0"/>
    </xf>
    <xf numFmtId="0" fontId="6" fillId="9" borderId="14" xfId="0" applyFont="1" applyFill="1" applyBorder="1" applyProtection="1"/>
    <xf numFmtId="165" fontId="6" fillId="9" borderId="19" xfId="0" applyNumberFormat="1" applyFont="1" applyFill="1" applyBorder="1" applyProtection="1"/>
    <xf numFmtId="165" fontId="5" fillId="9" borderId="46" xfId="0" applyNumberFormat="1" applyFont="1" applyFill="1" applyBorder="1" applyProtection="1">
      <protection locked="0"/>
    </xf>
    <xf numFmtId="165" fontId="6" fillId="9" borderId="16" xfId="0" applyNumberFormat="1" applyFont="1" applyFill="1" applyBorder="1" applyProtection="1"/>
    <xf numFmtId="165" fontId="6" fillId="9" borderId="39" xfId="0" applyNumberFormat="1" applyFont="1" applyFill="1" applyBorder="1" applyProtection="1"/>
    <xf numFmtId="10" fontId="7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2" fillId="11" borderId="53" xfId="0" applyNumberFormat="1" applyFont="1" applyFill="1" applyBorder="1" applyAlignment="1" applyProtection="1"/>
    <xf numFmtId="166" fontId="12" fillId="11" borderId="6" xfId="0" applyNumberFormat="1" applyFont="1" applyFill="1" applyBorder="1" applyAlignment="1" applyProtection="1"/>
    <xf numFmtId="10" fontId="12" fillId="11" borderId="27" xfId="0" applyNumberFormat="1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3" fillId="0" borderId="14" xfId="0" applyFont="1" applyBorder="1" applyProtection="1"/>
    <xf numFmtId="165" fontId="14" fillId="5" borderId="19" xfId="0" applyNumberFormat="1" applyFont="1" applyFill="1" applyBorder="1" applyAlignment="1" applyProtection="1">
      <alignment horizontal="center"/>
    </xf>
    <xf numFmtId="165" fontId="14" fillId="5" borderId="4" xfId="0" applyNumberFormat="1" applyFont="1" applyFill="1" applyBorder="1" applyProtection="1"/>
    <xf numFmtId="0" fontId="13" fillId="5" borderId="4" xfId="0" applyFont="1" applyFill="1" applyBorder="1" applyProtection="1"/>
    <xf numFmtId="165" fontId="14" fillId="5" borderId="43" xfId="0" applyNumberFormat="1" applyFont="1" applyFill="1" applyBorder="1" applyProtection="1"/>
    <xf numFmtId="166" fontId="13" fillId="12" borderId="39" xfId="0" applyNumberFormat="1" applyFont="1" applyFill="1" applyBorder="1" applyProtection="1"/>
    <xf numFmtId="165" fontId="14" fillId="5" borderId="5" xfId="0" applyNumberFormat="1" applyFont="1" applyFill="1" applyBorder="1" applyProtection="1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165" fontId="6" fillId="2" borderId="0" xfId="0" applyNumberFormat="1" applyFont="1" applyFill="1" applyBorder="1" applyAlignment="1" applyProtection="1">
      <alignment horizontal="center"/>
    </xf>
    <xf numFmtId="165" fontId="6" fillId="2" borderId="0" xfId="0" applyNumberFormat="1" applyFont="1" applyFill="1" applyBorder="1" applyProtection="1"/>
    <xf numFmtId="0" fontId="5" fillId="2" borderId="0" xfId="0" applyFont="1" applyFill="1" applyBorder="1"/>
    <xf numFmtId="0" fontId="5" fillId="0" borderId="0" xfId="0" applyFont="1" applyFill="1" applyBorder="1"/>
    <xf numFmtId="0" fontId="6" fillId="13" borderId="41" xfId="0" applyFont="1" applyFill="1" applyBorder="1" applyAlignment="1" applyProtection="1">
      <alignment horizontal="left" vertical="center"/>
    </xf>
    <xf numFmtId="165" fontId="6" fillId="5" borderId="19" xfId="0" applyNumberFormat="1" applyFont="1" applyFill="1" applyBorder="1" applyProtection="1">
      <protection locked="0"/>
    </xf>
    <xf numFmtId="165" fontId="6" fillId="5" borderId="4" xfId="0" applyNumberFormat="1" applyFont="1" applyFill="1" applyBorder="1" applyProtection="1"/>
    <xf numFmtId="165" fontId="6" fillId="5" borderId="5" xfId="0" applyNumberFormat="1" applyFont="1" applyFill="1" applyBorder="1" applyProtection="1"/>
    <xf numFmtId="165" fontId="14" fillId="2" borderId="0" xfId="0" applyNumberFormat="1" applyFont="1" applyFill="1" applyBorder="1" applyAlignment="1" applyProtection="1">
      <alignment horizontal="right"/>
    </xf>
    <xf numFmtId="0" fontId="6" fillId="13" borderId="54" xfId="0" applyFont="1" applyFill="1" applyBorder="1" applyAlignment="1" applyProtection="1">
      <alignment horizontal="left" vertical="center"/>
    </xf>
    <xf numFmtId="165" fontId="6" fillId="0" borderId="17" xfId="0" applyNumberFormat="1" applyFont="1" applyFill="1" applyBorder="1" applyProtection="1">
      <protection locked="0"/>
    </xf>
    <xf numFmtId="165" fontId="6" fillId="0" borderId="55" xfId="0" applyNumberFormat="1" applyFont="1" applyFill="1" applyBorder="1" applyProtection="1">
      <protection locked="0"/>
    </xf>
    <xf numFmtId="165" fontId="6" fillId="0" borderId="20" xfId="0" applyNumberFormat="1" applyFont="1" applyFill="1" applyBorder="1" applyProtection="1">
      <protection locked="0"/>
    </xf>
    <xf numFmtId="165" fontId="6" fillId="2" borderId="0" xfId="0" applyNumberFormat="1" applyFont="1" applyFill="1" applyBorder="1" applyProtection="1">
      <protection locked="0"/>
    </xf>
    <xf numFmtId="165" fontId="6" fillId="5" borderId="19" xfId="0" applyNumberFormat="1" applyFont="1" applyFill="1" applyBorder="1" applyAlignment="1" applyProtection="1">
      <alignment horizontal="center" wrapText="1"/>
      <protection locked="0"/>
    </xf>
    <xf numFmtId="165" fontId="6" fillId="5" borderId="5" xfId="0" applyNumberFormat="1" applyFont="1" applyFill="1" applyBorder="1" applyAlignment="1" applyProtection="1">
      <alignment horizontal="center" wrapText="1"/>
    </xf>
    <xf numFmtId="165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</xf>
    <xf numFmtId="0" fontId="6" fillId="13" borderId="21" xfId="0" applyFont="1" applyFill="1" applyBorder="1" applyAlignment="1" applyProtection="1">
      <alignment horizontal="left" vertical="center"/>
    </xf>
    <xf numFmtId="165" fontId="6" fillId="0" borderId="44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13" borderId="30" xfId="0" applyFont="1" applyFill="1" applyBorder="1" applyProtection="1"/>
    <xf numFmtId="165" fontId="6" fillId="13" borderId="30" xfId="0" applyNumberFormat="1" applyFont="1" applyFill="1" applyBorder="1" applyAlignment="1" applyProtection="1">
      <alignment horizontal="center"/>
    </xf>
    <xf numFmtId="0" fontId="6" fillId="0" borderId="30" xfId="0" applyFont="1" applyFill="1" applyBorder="1" applyProtection="1"/>
    <xf numFmtId="165" fontId="6" fillId="0" borderId="30" xfId="0" applyNumberFormat="1" applyFont="1" applyFill="1" applyBorder="1" applyAlignment="1" applyProtection="1">
      <alignment horizontal="right"/>
      <protection locked="0"/>
    </xf>
    <xf numFmtId="165" fontId="6" fillId="0" borderId="30" xfId="0" applyNumberFormat="1" applyFont="1" applyFill="1" applyBorder="1" applyProtection="1"/>
    <xf numFmtId="0" fontId="10" fillId="0" borderId="30" xfId="0" applyFont="1" applyFill="1" applyBorder="1" applyProtection="1"/>
    <xf numFmtId="165" fontId="6" fillId="0" borderId="30" xfId="0" applyNumberFormat="1" applyFont="1" applyFill="1" applyBorder="1" applyProtection="1">
      <protection locked="0"/>
    </xf>
    <xf numFmtId="0" fontId="6" fillId="13" borderId="37" xfId="0" applyFont="1" applyFill="1" applyBorder="1" applyAlignment="1" applyProtection="1">
      <alignment horizontal="left"/>
    </xf>
    <xf numFmtId="0" fontId="6" fillId="13" borderId="56" xfId="0" applyFont="1" applyFill="1" applyBorder="1" applyAlignment="1" applyProtection="1">
      <alignment horizontal="left"/>
    </xf>
    <xf numFmtId="165" fontId="6" fillId="0" borderId="56" xfId="0" applyNumberFormat="1" applyFont="1" applyFill="1" applyBorder="1" applyAlignment="1" applyProtection="1">
      <alignment horizontal="left"/>
      <protection locked="0"/>
    </xf>
    <xf numFmtId="0" fontId="5" fillId="0" borderId="56" xfId="0" applyFont="1" applyFill="1" applyBorder="1"/>
    <xf numFmtId="0" fontId="5" fillId="0" borderId="51" xfId="0" applyFont="1" applyFill="1" applyBorder="1"/>
    <xf numFmtId="0" fontId="5" fillId="0" borderId="13" xfId="0" applyFont="1" applyFill="1" applyBorder="1"/>
    <xf numFmtId="0" fontId="5" fillId="0" borderId="57" xfId="0" applyFont="1" applyFill="1" applyBorder="1"/>
    <xf numFmtId="0" fontId="6" fillId="0" borderId="13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57" xfId="0" applyFill="1" applyBorder="1"/>
    <xf numFmtId="0" fontId="0" fillId="2" borderId="0" xfId="0" applyFill="1" applyBorder="1" applyProtection="1"/>
    <xf numFmtId="0" fontId="16" fillId="2" borderId="0" xfId="1" applyFont="1" applyFill="1" applyBorder="1" applyProtection="1"/>
    <xf numFmtId="0" fontId="16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4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FF0000"/>
    <pageSetUpPr fitToPage="1"/>
  </sheetPr>
  <dimension ref="A1:AD276"/>
  <sheetViews>
    <sheetView showGridLines="0" tabSelected="1" view="pageBreakPreview" zoomScale="80" zoomScaleNormal="80" zoomScaleSheetLayoutView="80" workbookViewId="0">
      <selection activeCell="C68" sqref="C68"/>
    </sheetView>
  </sheetViews>
  <sheetFormatPr defaultColWidth="0" defaultRowHeight="15" zeroHeight="1" x14ac:dyDescent="0.25"/>
  <cols>
    <col min="1" max="1" width="4.5703125" customWidth="1"/>
    <col min="2" max="2" width="9.28515625" customWidth="1"/>
    <col min="3" max="3" width="65.7109375" customWidth="1"/>
    <col min="4" max="4" width="16.5703125" customWidth="1"/>
    <col min="5" max="5" width="17.7109375" bestFit="1" customWidth="1"/>
    <col min="6" max="6" width="16.7109375" bestFit="1" customWidth="1"/>
    <col min="7" max="7" width="21.28515625" bestFit="1" customWidth="1"/>
    <col min="8" max="8" width="14.28515625" customWidth="1"/>
    <col min="9" max="9" width="11.28515625" customWidth="1"/>
    <col min="10" max="10" width="16.28515625" bestFit="1" customWidth="1"/>
    <col min="11" max="11" width="17.7109375" bestFit="1" customWidth="1"/>
    <col min="12" max="12" width="13.7109375" bestFit="1" customWidth="1"/>
    <col min="13" max="13" width="23.42578125" style="207" bestFit="1" customWidth="1"/>
    <col min="14" max="14" width="13.28515625" customWidth="1"/>
    <col min="15" max="15" width="11.28515625" customWidth="1"/>
    <col min="16" max="18" width="16.42578125" customWidth="1"/>
    <col min="19" max="19" width="21.28515625" customWidth="1"/>
    <col min="20" max="20" width="12.42578125" customWidth="1"/>
    <col min="21" max="21" width="10.7109375" bestFit="1" customWidth="1"/>
    <col min="22" max="22" width="16.28515625" bestFit="1" customWidth="1"/>
    <col min="23" max="23" width="14.28515625" bestFit="1" customWidth="1"/>
    <col min="24" max="24" width="13.28515625" bestFit="1" customWidth="1"/>
    <col min="25" max="25" width="21.7109375" customWidth="1"/>
    <col min="26" max="26" width="12.5703125" customWidth="1"/>
    <col min="27" max="27" width="10.7109375" bestFit="1" customWidth="1"/>
    <col min="28" max="28" width="17.7109375" customWidth="1"/>
    <col min="29" max="29" width="5.7109375" customWidth="1"/>
    <col min="30" max="30" width="0" hidden="1" customWidth="1"/>
    <col min="31" max="16384" width="9.28515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46789685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s="44" customFormat="1" ht="16.5" thickBot="1" x14ac:dyDescent="0.3">
      <c r="A14" s="34"/>
      <c r="B14" s="35"/>
      <c r="C14" s="36"/>
      <c r="D14" s="37" t="s">
        <v>20</v>
      </c>
      <c r="E14" s="38" t="s">
        <v>21</v>
      </c>
      <c r="F14" s="38" t="s">
        <v>22</v>
      </c>
      <c r="G14" s="39"/>
      <c r="H14" s="40"/>
      <c r="I14" s="41"/>
      <c r="J14" s="37" t="s">
        <v>20</v>
      </c>
      <c r="K14" s="38" t="s">
        <v>21</v>
      </c>
      <c r="L14" s="38" t="s">
        <v>22</v>
      </c>
      <c r="M14" s="39"/>
      <c r="N14" s="40"/>
      <c r="O14" s="41"/>
      <c r="P14" s="37" t="s">
        <v>20</v>
      </c>
      <c r="Q14" s="38" t="s">
        <v>21</v>
      </c>
      <c r="R14" s="38" t="s">
        <v>22</v>
      </c>
      <c r="S14" s="39"/>
      <c r="T14" s="40"/>
      <c r="U14" s="41"/>
      <c r="V14" s="37" t="s">
        <v>20</v>
      </c>
      <c r="W14" s="38" t="s">
        <v>21</v>
      </c>
      <c r="X14" s="38" t="s">
        <v>22</v>
      </c>
      <c r="Y14" s="39"/>
      <c r="Z14" s="40"/>
      <c r="AA14" s="41"/>
      <c r="AB14" s="42"/>
      <c r="AC14" s="43"/>
      <c r="AD14" s="43"/>
    </row>
    <row r="15" spans="1:30" s="44" customFormat="1" ht="15.75" x14ac:dyDescent="0.25">
      <c r="A15" s="34"/>
      <c r="B15" s="45" t="s">
        <v>23</v>
      </c>
      <c r="C15" s="46" t="s">
        <v>24</v>
      </c>
      <c r="D15" s="47"/>
      <c r="E15" s="48"/>
      <c r="F15" s="49">
        <v>2000</v>
      </c>
      <c r="G15" s="50">
        <f>SUM(D15:F15)</f>
        <v>2000</v>
      </c>
      <c r="H15" s="51">
        <v>0</v>
      </c>
      <c r="I15" s="52">
        <f t="shared" ref="I15:I23" si="0">G15+H15</f>
        <v>2000</v>
      </c>
      <c r="J15" s="47"/>
      <c r="K15" s="48"/>
      <c r="L15" s="49">
        <v>2000</v>
      </c>
      <c r="M15" s="50">
        <f t="shared" ref="M15:M24" si="1">SUM(J15:L15)</f>
        <v>2000</v>
      </c>
      <c r="N15" s="51">
        <v>0</v>
      </c>
      <c r="O15" s="52">
        <f t="shared" ref="O15:O23" si="2">M15+N15</f>
        <v>2000</v>
      </c>
      <c r="P15" s="47"/>
      <c r="Q15" s="48"/>
      <c r="R15" s="49">
        <v>1270.9000000000001</v>
      </c>
      <c r="S15" s="50">
        <f t="shared" ref="S15:S24" si="3">SUM(P15:R15)</f>
        <v>1270.9000000000001</v>
      </c>
      <c r="T15" s="51">
        <v>0</v>
      </c>
      <c r="U15" s="52">
        <f t="shared" ref="U15:U23" si="4">S15+T15</f>
        <v>1270.9000000000001</v>
      </c>
      <c r="V15" s="47"/>
      <c r="W15" s="48"/>
      <c r="X15" s="49">
        <v>2100</v>
      </c>
      <c r="Y15" s="50">
        <f t="shared" ref="Y15:Y24" si="5">SUM(V15:X15)</f>
        <v>2100</v>
      </c>
      <c r="Z15" s="51">
        <v>0</v>
      </c>
      <c r="AA15" s="52">
        <f t="shared" ref="AA15:AA23" si="6">Y15+Z15</f>
        <v>2100</v>
      </c>
      <c r="AB15" s="53">
        <f t="shared" ref="AB15:AB24" si="7">(AA15/O15)</f>
        <v>1.05</v>
      </c>
      <c r="AC15" s="43"/>
      <c r="AD15" s="43"/>
    </row>
    <row r="16" spans="1:30" s="44" customFormat="1" ht="15.75" x14ac:dyDescent="0.25">
      <c r="A16" s="34"/>
      <c r="B16" s="54" t="s">
        <v>25</v>
      </c>
      <c r="C16" s="55" t="s">
        <v>26</v>
      </c>
      <c r="D16" s="56">
        <v>4697.8</v>
      </c>
      <c r="E16" s="57"/>
      <c r="F16" s="57"/>
      <c r="G16" s="58">
        <f>SUM(D16:F16)</f>
        <v>4697.8</v>
      </c>
      <c r="H16" s="59"/>
      <c r="I16" s="52">
        <f t="shared" si="0"/>
        <v>4697.8</v>
      </c>
      <c r="J16" s="56">
        <v>5294.5</v>
      </c>
      <c r="K16" s="57"/>
      <c r="L16" s="57"/>
      <c r="M16" s="58">
        <f t="shared" si="1"/>
        <v>5294.5</v>
      </c>
      <c r="N16" s="59"/>
      <c r="O16" s="52">
        <f t="shared" si="2"/>
        <v>5294.5</v>
      </c>
      <c r="P16" s="56">
        <v>2654.5</v>
      </c>
      <c r="Q16" s="57"/>
      <c r="R16" s="57"/>
      <c r="S16" s="58">
        <f t="shared" si="3"/>
        <v>2654.5</v>
      </c>
      <c r="T16" s="59"/>
      <c r="U16" s="52">
        <f t="shared" si="4"/>
        <v>2654.5</v>
      </c>
      <c r="V16" s="56">
        <v>6105.1</v>
      </c>
      <c r="W16" s="57"/>
      <c r="X16" s="57"/>
      <c r="Y16" s="58">
        <f t="shared" si="5"/>
        <v>6105.1</v>
      </c>
      <c r="Z16" s="59"/>
      <c r="AA16" s="52">
        <f t="shared" si="6"/>
        <v>6105.1</v>
      </c>
      <c r="AB16" s="53">
        <f t="shared" si="7"/>
        <v>1.1531022759467373</v>
      </c>
      <c r="AC16" s="43"/>
      <c r="AD16" s="43"/>
    </row>
    <row r="17" spans="1:30" s="44" customFormat="1" ht="15.75" x14ac:dyDescent="0.25">
      <c r="A17" s="34"/>
      <c r="B17" s="54" t="s">
        <v>27</v>
      </c>
      <c r="C17" s="60" t="s">
        <v>28</v>
      </c>
      <c r="D17" s="61">
        <v>426.1</v>
      </c>
      <c r="E17" s="62"/>
      <c r="F17" s="62"/>
      <c r="G17" s="58">
        <f>SUM(D17:F17)</f>
        <v>426.1</v>
      </c>
      <c r="H17" s="63"/>
      <c r="I17" s="52">
        <f t="shared" si="0"/>
        <v>426.1</v>
      </c>
      <c r="J17" s="61">
        <v>1825.3</v>
      </c>
      <c r="K17" s="62"/>
      <c r="L17" s="62"/>
      <c r="M17" s="58">
        <f t="shared" si="1"/>
        <v>1825.3</v>
      </c>
      <c r="N17" s="63"/>
      <c r="O17" s="52">
        <f t="shared" si="2"/>
        <v>1825.3</v>
      </c>
      <c r="P17" s="61">
        <v>328.7</v>
      </c>
      <c r="Q17" s="62"/>
      <c r="R17" s="62"/>
      <c r="S17" s="58">
        <f t="shared" si="3"/>
        <v>328.7</v>
      </c>
      <c r="T17" s="63"/>
      <c r="U17" s="52">
        <f t="shared" si="4"/>
        <v>328.7</v>
      </c>
      <c r="V17" s="61">
        <v>332.6</v>
      </c>
      <c r="W17" s="62"/>
      <c r="X17" s="62"/>
      <c r="Y17" s="58">
        <f t="shared" si="5"/>
        <v>332.6</v>
      </c>
      <c r="Z17" s="63"/>
      <c r="AA17" s="52">
        <f t="shared" si="6"/>
        <v>332.6</v>
      </c>
      <c r="AB17" s="53">
        <f t="shared" si="7"/>
        <v>0.182216621925163</v>
      </c>
      <c r="AC17" s="43"/>
      <c r="AD17" s="43"/>
    </row>
    <row r="18" spans="1:30" s="44" customFormat="1" ht="15.75" x14ac:dyDescent="0.25">
      <c r="A18" s="34"/>
      <c r="B18" s="54" t="s">
        <v>29</v>
      </c>
      <c r="C18" s="64" t="s">
        <v>30</v>
      </c>
      <c r="D18" s="65"/>
      <c r="E18" s="66">
        <v>45502</v>
      </c>
      <c r="F18" s="62"/>
      <c r="G18" s="58">
        <f>SUM(D18:F18)</f>
        <v>45502</v>
      </c>
      <c r="H18" s="51"/>
      <c r="I18" s="52">
        <f t="shared" si="0"/>
        <v>45502</v>
      </c>
      <c r="J18" s="65"/>
      <c r="K18" s="66">
        <v>49154.8</v>
      </c>
      <c r="L18" s="62"/>
      <c r="M18" s="58">
        <f t="shared" si="1"/>
        <v>49154.8</v>
      </c>
      <c r="N18" s="51"/>
      <c r="O18" s="52">
        <f t="shared" si="2"/>
        <v>49154.8</v>
      </c>
      <c r="P18" s="65"/>
      <c r="Q18" s="66">
        <v>26481.4</v>
      </c>
      <c r="R18" s="62"/>
      <c r="S18" s="58">
        <f t="shared" si="3"/>
        <v>26481.4</v>
      </c>
      <c r="T18" s="51"/>
      <c r="U18" s="52">
        <f t="shared" si="4"/>
        <v>26481.4</v>
      </c>
      <c r="V18" s="65"/>
      <c r="W18" s="66">
        <v>50000</v>
      </c>
      <c r="X18" s="62"/>
      <c r="Y18" s="58">
        <f t="shared" si="5"/>
        <v>50000</v>
      </c>
      <c r="Z18" s="51"/>
      <c r="AA18" s="52">
        <f t="shared" si="6"/>
        <v>50000</v>
      </c>
      <c r="AB18" s="53">
        <f t="shared" si="7"/>
        <v>1.0171946585074092</v>
      </c>
      <c r="AC18" s="43"/>
      <c r="AD18" s="43"/>
    </row>
    <row r="19" spans="1:30" s="44" customFormat="1" ht="15.75" x14ac:dyDescent="0.25">
      <c r="A19" s="34"/>
      <c r="B19" s="54" t="s">
        <v>31</v>
      </c>
      <c r="C19" s="67" t="s">
        <v>32</v>
      </c>
      <c r="D19" s="68"/>
      <c r="E19" s="62"/>
      <c r="F19" s="69">
        <v>957</v>
      </c>
      <c r="G19" s="58">
        <f>SUM(D19:F19)</f>
        <v>957</v>
      </c>
      <c r="H19" s="70"/>
      <c r="I19" s="52">
        <f t="shared" si="0"/>
        <v>957</v>
      </c>
      <c r="J19" s="68"/>
      <c r="K19" s="62"/>
      <c r="L19" s="69">
        <v>957</v>
      </c>
      <c r="M19" s="58">
        <f t="shared" si="1"/>
        <v>957</v>
      </c>
      <c r="N19" s="70"/>
      <c r="O19" s="52">
        <f t="shared" si="2"/>
        <v>957</v>
      </c>
      <c r="P19" s="68"/>
      <c r="Q19" s="62"/>
      <c r="R19" s="69">
        <v>482.6</v>
      </c>
      <c r="S19" s="58">
        <f t="shared" si="3"/>
        <v>482.6</v>
      </c>
      <c r="T19" s="70"/>
      <c r="U19" s="52">
        <f t="shared" si="4"/>
        <v>482.6</v>
      </c>
      <c r="V19" s="68"/>
      <c r="W19" s="62"/>
      <c r="X19" s="69">
        <v>957</v>
      </c>
      <c r="Y19" s="58">
        <f t="shared" si="5"/>
        <v>957</v>
      </c>
      <c r="Z19" s="70"/>
      <c r="AA19" s="52">
        <f t="shared" si="6"/>
        <v>957</v>
      </c>
      <c r="AB19" s="53">
        <f t="shared" si="7"/>
        <v>1</v>
      </c>
      <c r="AC19" s="43"/>
      <c r="AD19" s="43"/>
    </row>
    <row r="20" spans="1:30" s="44" customFormat="1" ht="15.75" x14ac:dyDescent="0.25">
      <c r="A20" s="34"/>
      <c r="B20" s="54" t="s">
        <v>33</v>
      </c>
      <c r="C20" s="71" t="s">
        <v>34</v>
      </c>
      <c r="D20" s="65"/>
      <c r="E20" s="57"/>
      <c r="F20" s="72"/>
      <c r="G20" s="58"/>
      <c r="H20" s="70"/>
      <c r="I20" s="52">
        <f t="shared" si="0"/>
        <v>0</v>
      </c>
      <c r="J20" s="65"/>
      <c r="K20" s="57"/>
      <c r="L20" s="72"/>
      <c r="M20" s="58">
        <f t="shared" si="1"/>
        <v>0</v>
      </c>
      <c r="N20" s="70"/>
      <c r="O20" s="52">
        <f t="shared" si="2"/>
        <v>0</v>
      </c>
      <c r="P20" s="65"/>
      <c r="Q20" s="57"/>
      <c r="R20" s="72"/>
      <c r="S20" s="58">
        <f t="shared" si="3"/>
        <v>0</v>
      </c>
      <c r="T20" s="70"/>
      <c r="U20" s="52">
        <f t="shared" si="4"/>
        <v>0</v>
      </c>
      <c r="V20" s="65"/>
      <c r="W20" s="57"/>
      <c r="X20" s="72"/>
      <c r="Y20" s="58">
        <f t="shared" si="5"/>
        <v>0</v>
      </c>
      <c r="Z20" s="70"/>
      <c r="AA20" s="52">
        <f t="shared" si="6"/>
        <v>0</v>
      </c>
      <c r="AB20" s="53" t="e">
        <f t="shared" si="7"/>
        <v>#DIV/0!</v>
      </c>
      <c r="AC20" s="43"/>
      <c r="AD20" s="43"/>
    </row>
    <row r="21" spans="1:30" s="44" customFormat="1" ht="15.75" x14ac:dyDescent="0.25">
      <c r="A21" s="34"/>
      <c r="B21" s="54" t="s">
        <v>35</v>
      </c>
      <c r="C21" s="73" t="s">
        <v>36</v>
      </c>
      <c r="D21" s="65"/>
      <c r="E21" s="57"/>
      <c r="F21" s="72">
        <v>2000</v>
      </c>
      <c r="G21" s="58">
        <f>SUM(D21:F21)</f>
        <v>2000</v>
      </c>
      <c r="H21" s="74"/>
      <c r="I21" s="52">
        <f t="shared" si="0"/>
        <v>2000</v>
      </c>
      <c r="J21" s="65"/>
      <c r="K21" s="57"/>
      <c r="L21" s="72">
        <v>1500</v>
      </c>
      <c r="M21" s="58">
        <f t="shared" si="1"/>
        <v>1500</v>
      </c>
      <c r="N21" s="74"/>
      <c r="O21" s="52">
        <f t="shared" si="2"/>
        <v>1500</v>
      </c>
      <c r="P21" s="65"/>
      <c r="Q21" s="57"/>
      <c r="R21" s="72">
        <v>606.1</v>
      </c>
      <c r="S21" s="58">
        <f t="shared" si="3"/>
        <v>606.1</v>
      </c>
      <c r="T21" s="74"/>
      <c r="U21" s="52">
        <f t="shared" si="4"/>
        <v>606.1</v>
      </c>
      <c r="V21" s="65"/>
      <c r="W21" s="57"/>
      <c r="X21" s="72">
        <v>1500</v>
      </c>
      <c r="Y21" s="58">
        <f t="shared" si="5"/>
        <v>1500</v>
      </c>
      <c r="Z21" s="74"/>
      <c r="AA21" s="52">
        <f t="shared" si="6"/>
        <v>1500</v>
      </c>
      <c r="AB21" s="53">
        <f t="shared" si="7"/>
        <v>1</v>
      </c>
      <c r="AC21" s="43"/>
      <c r="AD21" s="43"/>
    </row>
    <row r="22" spans="1:30" s="44" customFormat="1" ht="15.75" x14ac:dyDescent="0.25">
      <c r="A22" s="34"/>
      <c r="B22" s="54" t="s">
        <v>37</v>
      </c>
      <c r="C22" s="73" t="s">
        <v>38</v>
      </c>
      <c r="D22" s="65"/>
      <c r="E22" s="57"/>
      <c r="F22" s="72">
        <v>200</v>
      </c>
      <c r="G22" s="58">
        <f>SUM(D22:F22)</f>
        <v>200</v>
      </c>
      <c r="H22" s="74"/>
      <c r="I22" s="52">
        <f t="shared" si="0"/>
        <v>200</v>
      </c>
      <c r="J22" s="65"/>
      <c r="K22" s="57"/>
      <c r="L22" s="72">
        <v>250</v>
      </c>
      <c r="M22" s="58">
        <f t="shared" si="1"/>
        <v>250</v>
      </c>
      <c r="N22" s="74"/>
      <c r="O22" s="52">
        <f t="shared" si="2"/>
        <v>250</v>
      </c>
      <c r="P22" s="65"/>
      <c r="Q22" s="57"/>
      <c r="R22" s="72">
        <v>88</v>
      </c>
      <c r="S22" s="58">
        <f t="shared" si="3"/>
        <v>88</v>
      </c>
      <c r="T22" s="74"/>
      <c r="U22" s="52">
        <f t="shared" si="4"/>
        <v>88</v>
      </c>
      <c r="V22" s="65"/>
      <c r="W22" s="57"/>
      <c r="X22" s="72">
        <v>300</v>
      </c>
      <c r="Y22" s="58">
        <f t="shared" si="5"/>
        <v>300</v>
      </c>
      <c r="Z22" s="74"/>
      <c r="AA22" s="52">
        <f t="shared" si="6"/>
        <v>300</v>
      </c>
      <c r="AB22" s="53">
        <f t="shared" si="7"/>
        <v>1.2</v>
      </c>
      <c r="AC22" s="43"/>
      <c r="AD22" s="43"/>
    </row>
    <row r="23" spans="1:30" s="44" customFormat="1" ht="16.5" thickBot="1" x14ac:dyDescent="0.3">
      <c r="A23" s="34"/>
      <c r="B23" s="75" t="s">
        <v>39</v>
      </c>
      <c r="C23" s="76" t="s">
        <v>40</v>
      </c>
      <c r="D23" s="77"/>
      <c r="E23" s="78"/>
      <c r="F23" s="79"/>
      <c r="G23" s="80">
        <f>SUM(D23:F23)</f>
        <v>0</v>
      </c>
      <c r="H23" s="81"/>
      <c r="I23" s="82">
        <f t="shared" si="0"/>
        <v>0</v>
      </c>
      <c r="J23" s="77"/>
      <c r="K23" s="78"/>
      <c r="L23" s="79"/>
      <c r="M23" s="80">
        <f t="shared" si="1"/>
        <v>0</v>
      </c>
      <c r="N23" s="81"/>
      <c r="O23" s="82">
        <f t="shared" si="2"/>
        <v>0</v>
      </c>
      <c r="P23" s="77"/>
      <c r="Q23" s="78"/>
      <c r="R23" s="79"/>
      <c r="S23" s="80">
        <f t="shared" si="3"/>
        <v>0</v>
      </c>
      <c r="T23" s="81"/>
      <c r="U23" s="82">
        <f t="shared" si="4"/>
        <v>0</v>
      </c>
      <c r="V23" s="77"/>
      <c r="W23" s="78"/>
      <c r="X23" s="79"/>
      <c r="Y23" s="80">
        <f t="shared" si="5"/>
        <v>0</v>
      </c>
      <c r="Z23" s="81"/>
      <c r="AA23" s="82">
        <f t="shared" si="6"/>
        <v>0</v>
      </c>
      <c r="AB23" s="83" t="e">
        <f t="shared" si="7"/>
        <v>#DIV/0!</v>
      </c>
      <c r="AC23" s="43"/>
      <c r="AD23" s="43"/>
    </row>
    <row r="24" spans="1:30" s="44" customFormat="1" ht="16.5" thickBot="1" x14ac:dyDescent="0.3">
      <c r="A24" s="34"/>
      <c r="B24" s="84" t="s">
        <v>41</v>
      </c>
      <c r="C24" s="85" t="s">
        <v>42</v>
      </c>
      <c r="D24" s="86">
        <f>SUM(D15:D21)</f>
        <v>5123.9000000000005</v>
      </c>
      <c r="E24" s="87">
        <f>SUM(E15:E21)</f>
        <v>45502</v>
      </c>
      <c r="F24" s="87">
        <f>SUM(F15:F21)</f>
        <v>4957</v>
      </c>
      <c r="G24" s="88">
        <f>SUM(D24:F24)</f>
        <v>55582.9</v>
      </c>
      <c r="H24" s="89">
        <f>SUM(H15:H21)</f>
        <v>0</v>
      </c>
      <c r="I24" s="89">
        <f>SUM(I15:I21)</f>
        <v>55582.9</v>
      </c>
      <c r="J24" s="86">
        <f>SUM(J15:J21)</f>
        <v>7119.8</v>
      </c>
      <c r="K24" s="87">
        <f>SUM(K15:K21)</f>
        <v>49154.8</v>
      </c>
      <c r="L24" s="87">
        <f>SUM(L15:L21)</f>
        <v>4457</v>
      </c>
      <c r="M24" s="88">
        <f t="shared" si="1"/>
        <v>60731.600000000006</v>
      </c>
      <c r="N24" s="89">
        <f>SUM(N15:N21)</f>
        <v>0</v>
      </c>
      <c r="O24" s="89">
        <f>SUM(O15:O21)</f>
        <v>60731.600000000006</v>
      </c>
      <c r="P24" s="86">
        <f>SUM(P15:P21)</f>
        <v>2983.2</v>
      </c>
      <c r="Q24" s="87">
        <f>SUM(Q15:Q21)</f>
        <v>26481.4</v>
      </c>
      <c r="R24" s="87">
        <f>SUM(R15:R21)</f>
        <v>2359.6</v>
      </c>
      <c r="S24" s="88">
        <f t="shared" si="3"/>
        <v>31824.2</v>
      </c>
      <c r="T24" s="89">
        <f>SUM(T15:T21)</f>
        <v>0</v>
      </c>
      <c r="U24" s="89">
        <f>SUM(U15:U21)</f>
        <v>31824.199999999997</v>
      </c>
      <c r="V24" s="86">
        <f>SUM(V15:V21)</f>
        <v>6437.7000000000007</v>
      </c>
      <c r="W24" s="87">
        <f>SUM(W15:W21)</f>
        <v>50000</v>
      </c>
      <c r="X24" s="87">
        <f>SUM(X15:X21)</f>
        <v>4557</v>
      </c>
      <c r="Y24" s="88">
        <f t="shared" si="5"/>
        <v>60994.7</v>
      </c>
      <c r="Z24" s="89">
        <f>SUM(Z15:Z21)</f>
        <v>0</v>
      </c>
      <c r="AA24" s="89">
        <f>SUM(AA15:AA21)</f>
        <v>60994.7</v>
      </c>
      <c r="AB24" s="90">
        <f t="shared" si="7"/>
        <v>1.00433217632995</v>
      </c>
      <c r="AC24" s="43"/>
      <c r="AD24" s="43"/>
    </row>
    <row r="25" spans="1:30" s="44" customFormat="1" ht="15.75" customHeight="1" thickBot="1" x14ac:dyDescent="0.3">
      <c r="A25" s="34"/>
      <c r="B25" s="91"/>
      <c r="C25" s="92"/>
      <c r="D25" s="93" t="s">
        <v>43</v>
      </c>
      <c r="E25" s="94"/>
      <c r="F25" s="94"/>
      <c r="G25" s="95"/>
      <c r="H25" s="95"/>
      <c r="I25" s="96"/>
      <c r="J25" s="93" t="s">
        <v>43</v>
      </c>
      <c r="K25" s="94"/>
      <c r="L25" s="94"/>
      <c r="M25" s="95"/>
      <c r="N25" s="95"/>
      <c r="O25" s="96"/>
      <c r="P25" s="93" t="s">
        <v>43</v>
      </c>
      <c r="Q25" s="94"/>
      <c r="R25" s="94"/>
      <c r="S25" s="95"/>
      <c r="T25" s="95"/>
      <c r="U25" s="96"/>
      <c r="V25" s="93" t="s">
        <v>43</v>
      </c>
      <c r="W25" s="94"/>
      <c r="X25" s="94"/>
      <c r="Y25" s="95"/>
      <c r="Z25" s="95"/>
      <c r="AA25" s="96"/>
      <c r="AB25" s="97" t="s">
        <v>12</v>
      </c>
      <c r="AC25" s="43"/>
      <c r="AD25" s="43"/>
    </row>
    <row r="26" spans="1:30" s="44" customFormat="1" ht="16.5" thickBot="1" x14ac:dyDescent="0.3">
      <c r="A26" s="34"/>
      <c r="B26" s="98" t="s">
        <v>6</v>
      </c>
      <c r="C26" s="99" t="s">
        <v>7</v>
      </c>
      <c r="D26" s="100" t="s">
        <v>44</v>
      </c>
      <c r="E26" s="101"/>
      <c r="F26" s="101"/>
      <c r="G26" s="102" t="s">
        <v>45</v>
      </c>
      <c r="H26" s="103" t="s">
        <v>46</v>
      </c>
      <c r="I26" s="104" t="s">
        <v>43</v>
      </c>
      <c r="J26" s="100" t="s">
        <v>44</v>
      </c>
      <c r="K26" s="101"/>
      <c r="L26" s="101"/>
      <c r="M26" s="102" t="s">
        <v>45</v>
      </c>
      <c r="N26" s="103" t="s">
        <v>46</v>
      </c>
      <c r="O26" s="104" t="s">
        <v>43</v>
      </c>
      <c r="P26" s="100" t="s">
        <v>44</v>
      </c>
      <c r="Q26" s="101"/>
      <c r="R26" s="101"/>
      <c r="S26" s="102" t="s">
        <v>45</v>
      </c>
      <c r="T26" s="103" t="s">
        <v>46</v>
      </c>
      <c r="U26" s="104" t="s">
        <v>43</v>
      </c>
      <c r="V26" s="100" t="s">
        <v>44</v>
      </c>
      <c r="W26" s="101"/>
      <c r="X26" s="101"/>
      <c r="Y26" s="102" t="s">
        <v>45</v>
      </c>
      <c r="Z26" s="103" t="s">
        <v>46</v>
      </c>
      <c r="AA26" s="104" t="s">
        <v>43</v>
      </c>
      <c r="AB26" s="105"/>
      <c r="AC26" s="43"/>
      <c r="AD26" s="43"/>
    </row>
    <row r="27" spans="1:30" s="44" customFormat="1" ht="16.5" thickBot="1" x14ac:dyDescent="0.3">
      <c r="A27" s="34"/>
      <c r="B27" s="106"/>
      <c r="C27" s="107"/>
      <c r="D27" s="37" t="s">
        <v>47</v>
      </c>
      <c r="E27" s="38" t="s">
        <v>48</v>
      </c>
      <c r="F27" s="108" t="s">
        <v>49</v>
      </c>
      <c r="G27" s="109"/>
      <c r="H27" s="110"/>
      <c r="I27" s="111"/>
      <c r="J27" s="37" t="s">
        <v>47</v>
      </c>
      <c r="K27" s="38" t="s">
        <v>48</v>
      </c>
      <c r="L27" s="108" t="s">
        <v>49</v>
      </c>
      <c r="M27" s="109"/>
      <c r="N27" s="110"/>
      <c r="O27" s="111"/>
      <c r="P27" s="37" t="s">
        <v>47</v>
      </c>
      <c r="Q27" s="38" t="s">
        <v>48</v>
      </c>
      <c r="R27" s="108" t="s">
        <v>49</v>
      </c>
      <c r="S27" s="109"/>
      <c r="T27" s="110"/>
      <c r="U27" s="111"/>
      <c r="V27" s="37" t="s">
        <v>47</v>
      </c>
      <c r="W27" s="38" t="s">
        <v>48</v>
      </c>
      <c r="X27" s="108" t="s">
        <v>49</v>
      </c>
      <c r="Y27" s="109"/>
      <c r="Z27" s="110"/>
      <c r="AA27" s="111"/>
      <c r="AB27" s="112"/>
      <c r="AC27" s="43"/>
      <c r="AD27" s="43"/>
    </row>
    <row r="28" spans="1:30" s="44" customFormat="1" ht="15.75" x14ac:dyDescent="0.25">
      <c r="A28" s="34"/>
      <c r="B28" s="45" t="s">
        <v>50</v>
      </c>
      <c r="C28" s="113" t="s">
        <v>51</v>
      </c>
      <c r="D28" s="114">
        <v>285</v>
      </c>
      <c r="E28" s="114"/>
      <c r="F28" s="114">
        <v>100</v>
      </c>
      <c r="G28" s="115">
        <f t="shared" ref="G28:G39" si="8">SUM(D28:F28)</f>
        <v>385</v>
      </c>
      <c r="H28" s="115"/>
      <c r="I28" s="116">
        <f t="shared" ref="I28:I38" si="9">G28+H28</f>
        <v>385</v>
      </c>
      <c r="J28" s="117">
        <v>350</v>
      </c>
      <c r="K28" s="114"/>
      <c r="L28" s="114">
        <v>100</v>
      </c>
      <c r="M28" s="115">
        <f t="shared" ref="M28:M39" si="10">SUM(J28:L28)</f>
        <v>450</v>
      </c>
      <c r="N28" s="115"/>
      <c r="O28" s="116">
        <f t="shared" ref="O28:O38" si="11">M28+N28</f>
        <v>450</v>
      </c>
      <c r="P28" s="117">
        <v>27.2</v>
      </c>
      <c r="Q28" s="114"/>
      <c r="R28" s="114"/>
      <c r="S28" s="115">
        <f t="shared" ref="S28:S39" si="12">SUM(P28:R28)</f>
        <v>27.2</v>
      </c>
      <c r="T28" s="115"/>
      <c r="U28" s="116">
        <f t="shared" ref="U28:U38" si="13">S28+T28</f>
        <v>27.2</v>
      </c>
      <c r="V28" s="117">
        <v>385</v>
      </c>
      <c r="W28" s="114"/>
      <c r="X28" s="114">
        <v>110</v>
      </c>
      <c r="Y28" s="115">
        <f t="shared" ref="Y28:Y39" si="14">SUM(V28:X28)</f>
        <v>495</v>
      </c>
      <c r="Z28" s="115"/>
      <c r="AA28" s="116">
        <f t="shared" ref="AA28:AA38" si="15">Y28+Z28</f>
        <v>495</v>
      </c>
      <c r="AB28" s="53">
        <f t="shared" ref="AB28:AB41" si="16">(AA28/O28)</f>
        <v>1.1000000000000001</v>
      </c>
      <c r="AC28" s="43"/>
      <c r="AD28" s="43"/>
    </row>
    <row r="29" spans="1:30" s="44" customFormat="1" ht="15.75" x14ac:dyDescent="0.25">
      <c r="A29" s="34"/>
      <c r="B29" s="54" t="s">
        <v>52</v>
      </c>
      <c r="C29" s="118" t="s">
        <v>53</v>
      </c>
      <c r="D29" s="119">
        <v>652</v>
      </c>
      <c r="E29" s="119"/>
      <c r="F29" s="119">
        <v>1900</v>
      </c>
      <c r="G29" s="120">
        <f t="shared" si="8"/>
        <v>2552</v>
      </c>
      <c r="H29" s="121"/>
      <c r="I29" s="52">
        <f t="shared" si="9"/>
        <v>2552</v>
      </c>
      <c r="J29" s="122">
        <v>898.4</v>
      </c>
      <c r="K29" s="119"/>
      <c r="L29" s="119">
        <v>1900</v>
      </c>
      <c r="M29" s="120">
        <f t="shared" si="10"/>
        <v>2798.4</v>
      </c>
      <c r="N29" s="121"/>
      <c r="O29" s="52">
        <f t="shared" si="11"/>
        <v>2798.4</v>
      </c>
      <c r="P29" s="122">
        <v>307.89999999999998</v>
      </c>
      <c r="Q29" s="119">
        <v>254.4</v>
      </c>
      <c r="R29" s="119">
        <v>1135</v>
      </c>
      <c r="S29" s="120">
        <f t="shared" si="12"/>
        <v>1697.3</v>
      </c>
      <c r="T29" s="121"/>
      <c r="U29" s="52">
        <f t="shared" si="13"/>
        <v>1697.3</v>
      </c>
      <c r="V29" s="122">
        <v>1058</v>
      </c>
      <c r="W29" s="119"/>
      <c r="X29" s="119">
        <v>1950</v>
      </c>
      <c r="Y29" s="120">
        <f t="shared" si="14"/>
        <v>3008</v>
      </c>
      <c r="Z29" s="121"/>
      <c r="AA29" s="52">
        <f t="shared" si="15"/>
        <v>3008</v>
      </c>
      <c r="AB29" s="53">
        <f t="shared" si="16"/>
        <v>1.074899942824471</v>
      </c>
      <c r="AC29" s="43"/>
      <c r="AD29" s="43"/>
    </row>
    <row r="30" spans="1:30" s="44" customFormat="1" ht="15.75" x14ac:dyDescent="0.25">
      <c r="A30" s="34"/>
      <c r="B30" s="54" t="s">
        <v>54</v>
      </c>
      <c r="C30" s="73" t="s">
        <v>55</v>
      </c>
      <c r="D30" s="123">
        <v>2200</v>
      </c>
      <c r="E30" s="123"/>
      <c r="F30" s="123">
        <v>0</v>
      </c>
      <c r="G30" s="120">
        <f t="shared" si="8"/>
        <v>2200</v>
      </c>
      <c r="H30" s="120"/>
      <c r="I30" s="52">
        <f t="shared" si="9"/>
        <v>2200</v>
      </c>
      <c r="J30" s="124">
        <v>3911.1</v>
      </c>
      <c r="K30" s="123"/>
      <c r="L30" s="123">
        <v>200</v>
      </c>
      <c r="M30" s="120">
        <f t="shared" si="10"/>
        <v>4111.1000000000004</v>
      </c>
      <c r="N30" s="120"/>
      <c r="O30" s="52">
        <f t="shared" si="11"/>
        <v>4111.1000000000004</v>
      </c>
      <c r="P30" s="124">
        <v>1281.9000000000001</v>
      </c>
      <c r="Q30" s="123"/>
      <c r="R30" s="123"/>
      <c r="S30" s="120">
        <f t="shared" si="12"/>
        <v>1281.9000000000001</v>
      </c>
      <c r="T30" s="120"/>
      <c r="U30" s="52">
        <f t="shared" si="13"/>
        <v>1281.9000000000001</v>
      </c>
      <c r="V30" s="124">
        <v>2911.1</v>
      </c>
      <c r="W30" s="123"/>
      <c r="X30" s="123">
        <v>210</v>
      </c>
      <c r="Y30" s="120">
        <f t="shared" si="14"/>
        <v>3121.1</v>
      </c>
      <c r="Z30" s="120"/>
      <c r="AA30" s="52">
        <f t="shared" si="15"/>
        <v>3121.1</v>
      </c>
      <c r="AB30" s="53">
        <f t="shared" si="16"/>
        <v>0.75918853834740085</v>
      </c>
      <c r="AC30" s="43"/>
      <c r="AD30" s="43"/>
    </row>
    <row r="31" spans="1:30" s="44" customFormat="1" ht="15.75" x14ac:dyDescent="0.25">
      <c r="A31" s="34"/>
      <c r="B31" s="54" t="s">
        <v>56</v>
      </c>
      <c r="C31" s="73" t="s">
        <v>57</v>
      </c>
      <c r="D31" s="123">
        <v>335</v>
      </c>
      <c r="E31" s="123"/>
      <c r="F31" s="123">
        <v>1600</v>
      </c>
      <c r="G31" s="120">
        <f t="shared" si="8"/>
        <v>1935</v>
      </c>
      <c r="H31" s="120"/>
      <c r="I31" s="52">
        <f t="shared" si="9"/>
        <v>1935</v>
      </c>
      <c r="J31" s="124">
        <v>600</v>
      </c>
      <c r="K31" s="123"/>
      <c r="L31" s="123">
        <v>1160</v>
      </c>
      <c r="M31" s="120">
        <f t="shared" si="10"/>
        <v>1760</v>
      </c>
      <c r="N31" s="120"/>
      <c r="O31" s="52">
        <f t="shared" si="11"/>
        <v>1760</v>
      </c>
      <c r="P31" s="124">
        <v>400.3</v>
      </c>
      <c r="Q31" s="123">
        <v>90</v>
      </c>
      <c r="R31" s="123">
        <v>346.2</v>
      </c>
      <c r="S31" s="120">
        <f t="shared" si="12"/>
        <v>836.5</v>
      </c>
      <c r="T31" s="120"/>
      <c r="U31" s="52">
        <f t="shared" si="13"/>
        <v>836.5</v>
      </c>
      <c r="V31" s="124">
        <v>679.1</v>
      </c>
      <c r="W31" s="123"/>
      <c r="X31" s="123">
        <v>1180</v>
      </c>
      <c r="Y31" s="120">
        <f t="shared" si="14"/>
        <v>1859.1</v>
      </c>
      <c r="Z31" s="120"/>
      <c r="AA31" s="52">
        <f t="shared" si="15"/>
        <v>1859.1</v>
      </c>
      <c r="AB31" s="53">
        <f t="shared" si="16"/>
        <v>1.056306818181818</v>
      </c>
      <c r="AC31" s="43"/>
      <c r="AD31" s="43"/>
    </row>
    <row r="32" spans="1:30" s="44" customFormat="1" ht="15.75" x14ac:dyDescent="0.25">
      <c r="A32" s="34"/>
      <c r="B32" s="54" t="s">
        <v>58</v>
      </c>
      <c r="C32" s="73" t="s">
        <v>59</v>
      </c>
      <c r="D32" s="125">
        <v>329</v>
      </c>
      <c r="E32" s="123">
        <v>44122.3</v>
      </c>
      <c r="F32" s="123"/>
      <c r="G32" s="120">
        <f t="shared" si="8"/>
        <v>44451.3</v>
      </c>
      <c r="H32" s="120"/>
      <c r="I32" s="52">
        <f t="shared" si="9"/>
        <v>44451.3</v>
      </c>
      <c r="J32" s="126">
        <v>194.5</v>
      </c>
      <c r="K32" s="123">
        <v>48155.3</v>
      </c>
      <c r="L32" s="123"/>
      <c r="M32" s="120">
        <f t="shared" si="10"/>
        <v>48349.8</v>
      </c>
      <c r="N32" s="120"/>
      <c r="O32" s="52">
        <f t="shared" si="11"/>
        <v>48349.8</v>
      </c>
      <c r="P32" s="126"/>
      <c r="Q32" s="123">
        <v>22886.3</v>
      </c>
      <c r="R32" s="123"/>
      <c r="S32" s="120">
        <f t="shared" si="12"/>
        <v>22886.3</v>
      </c>
      <c r="T32" s="120"/>
      <c r="U32" s="52">
        <f t="shared" si="13"/>
        <v>22886.3</v>
      </c>
      <c r="V32" s="126">
        <v>243.5</v>
      </c>
      <c r="W32" s="123">
        <v>49000</v>
      </c>
      <c r="X32" s="123"/>
      <c r="Y32" s="120">
        <f t="shared" si="14"/>
        <v>49243.5</v>
      </c>
      <c r="Z32" s="120"/>
      <c r="AA32" s="52">
        <f t="shared" si="15"/>
        <v>49243.5</v>
      </c>
      <c r="AB32" s="53">
        <f t="shared" si="16"/>
        <v>1.0184840475038159</v>
      </c>
      <c r="AC32" s="43"/>
      <c r="AD32" s="43"/>
    </row>
    <row r="33" spans="1:30" s="44" customFormat="1" ht="15.75" x14ac:dyDescent="0.25">
      <c r="A33" s="34"/>
      <c r="B33" s="54" t="s">
        <v>60</v>
      </c>
      <c r="C33" s="67" t="s">
        <v>61</v>
      </c>
      <c r="D33" s="125">
        <v>15</v>
      </c>
      <c r="E33" s="123"/>
      <c r="F33" s="123"/>
      <c r="G33" s="120">
        <f t="shared" si="8"/>
        <v>15</v>
      </c>
      <c r="H33" s="120"/>
      <c r="I33" s="52">
        <f t="shared" si="9"/>
        <v>15</v>
      </c>
      <c r="J33" s="126"/>
      <c r="K33" s="123">
        <v>35448.800000000003</v>
      </c>
      <c r="L33" s="123"/>
      <c r="M33" s="120">
        <f t="shared" si="10"/>
        <v>35448.800000000003</v>
      </c>
      <c r="N33" s="120"/>
      <c r="O33" s="52">
        <f t="shared" si="11"/>
        <v>35448.800000000003</v>
      </c>
      <c r="P33" s="126"/>
      <c r="Q33" s="123">
        <v>16823.099999999999</v>
      </c>
      <c r="R33" s="123"/>
      <c r="S33" s="120">
        <f t="shared" si="12"/>
        <v>16823.099999999999</v>
      </c>
      <c r="T33" s="120"/>
      <c r="U33" s="52">
        <f t="shared" si="13"/>
        <v>16823.099999999999</v>
      </c>
      <c r="V33" s="126">
        <v>180.3</v>
      </c>
      <c r="W33" s="123"/>
      <c r="X33" s="123"/>
      <c r="Y33" s="120">
        <f t="shared" si="14"/>
        <v>180.3</v>
      </c>
      <c r="Z33" s="120"/>
      <c r="AA33" s="52">
        <f t="shared" si="15"/>
        <v>180.3</v>
      </c>
      <c r="AB33" s="53">
        <f t="shared" si="16"/>
        <v>5.0862088420482498E-3</v>
      </c>
      <c r="AC33" s="43"/>
      <c r="AD33" s="43"/>
    </row>
    <row r="34" spans="1:30" s="44" customFormat="1" ht="15.75" x14ac:dyDescent="0.25">
      <c r="A34" s="34"/>
      <c r="B34" s="54" t="s">
        <v>62</v>
      </c>
      <c r="C34" s="127" t="s">
        <v>63</v>
      </c>
      <c r="D34" s="125" t="s">
        <v>64</v>
      </c>
      <c r="E34" s="123"/>
      <c r="F34" s="123"/>
      <c r="G34" s="120">
        <f t="shared" si="8"/>
        <v>0</v>
      </c>
      <c r="H34" s="120"/>
      <c r="I34" s="52">
        <f t="shared" si="9"/>
        <v>0</v>
      </c>
      <c r="J34" s="126"/>
      <c r="K34" s="123"/>
      <c r="L34" s="123"/>
      <c r="M34" s="120">
        <f t="shared" si="10"/>
        <v>0</v>
      </c>
      <c r="N34" s="120"/>
      <c r="O34" s="52">
        <f t="shared" si="11"/>
        <v>0</v>
      </c>
      <c r="P34" s="126" t="s">
        <v>64</v>
      </c>
      <c r="Q34" s="123"/>
      <c r="R34" s="123"/>
      <c r="S34" s="120">
        <f t="shared" si="12"/>
        <v>0</v>
      </c>
      <c r="T34" s="120"/>
      <c r="U34" s="52">
        <f t="shared" si="13"/>
        <v>0</v>
      </c>
      <c r="V34" s="126">
        <v>63.2</v>
      </c>
      <c r="W34" s="123"/>
      <c r="X34" s="123"/>
      <c r="Y34" s="120">
        <f t="shared" si="14"/>
        <v>63.2</v>
      </c>
      <c r="Z34" s="120"/>
      <c r="AA34" s="52">
        <f t="shared" si="15"/>
        <v>63.2</v>
      </c>
      <c r="AB34" s="53" t="e">
        <f t="shared" si="16"/>
        <v>#DIV/0!</v>
      </c>
      <c r="AC34" s="43"/>
      <c r="AD34" s="43"/>
    </row>
    <row r="35" spans="1:30" s="44" customFormat="1" ht="15.75" x14ac:dyDescent="0.25">
      <c r="A35" s="34"/>
      <c r="B35" s="54" t="s">
        <v>65</v>
      </c>
      <c r="C35" s="73" t="s">
        <v>66</v>
      </c>
      <c r="D35" s="125" t="s">
        <v>64</v>
      </c>
      <c r="E35" s="123"/>
      <c r="F35" s="123"/>
      <c r="G35" s="120">
        <f t="shared" si="8"/>
        <v>0</v>
      </c>
      <c r="H35" s="120"/>
      <c r="I35" s="52">
        <f t="shared" si="9"/>
        <v>0</v>
      </c>
      <c r="J35" s="126">
        <v>60.8</v>
      </c>
      <c r="K35" s="123"/>
      <c r="L35" s="123"/>
      <c r="M35" s="120">
        <f t="shared" si="10"/>
        <v>60.8</v>
      </c>
      <c r="N35" s="120"/>
      <c r="O35" s="52">
        <f t="shared" si="11"/>
        <v>60.8</v>
      </c>
      <c r="P35" s="126"/>
      <c r="Q35" s="123"/>
      <c r="R35" s="123">
        <v>34.799999999999997</v>
      </c>
      <c r="S35" s="120">
        <f t="shared" si="12"/>
        <v>34.799999999999997</v>
      </c>
      <c r="T35" s="120"/>
      <c r="U35" s="52">
        <f t="shared" si="13"/>
        <v>34.799999999999997</v>
      </c>
      <c r="V35" s="126">
        <v>60</v>
      </c>
      <c r="W35" s="123"/>
      <c r="X35" s="123"/>
      <c r="Y35" s="120">
        <f t="shared" si="14"/>
        <v>60</v>
      </c>
      <c r="Z35" s="120"/>
      <c r="AA35" s="52">
        <f t="shared" si="15"/>
        <v>60</v>
      </c>
      <c r="AB35" s="53">
        <f t="shared" si="16"/>
        <v>0.98684210526315796</v>
      </c>
      <c r="AC35" s="43"/>
      <c r="AD35" s="43"/>
    </row>
    <row r="36" spans="1:30" s="44" customFormat="1" ht="15.75" x14ac:dyDescent="0.25">
      <c r="A36" s="34"/>
      <c r="B36" s="54" t="s">
        <v>67</v>
      </c>
      <c r="C36" s="73" t="s">
        <v>68</v>
      </c>
      <c r="D36" s="123" t="s">
        <v>64</v>
      </c>
      <c r="E36" s="123"/>
      <c r="F36" s="123"/>
      <c r="G36" s="120">
        <f t="shared" si="8"/>
        <v>0</v>
      </c>
      <c r="H36" s="120"/>
      <c r="I36" s="52">
        <f t="shared" si="9"/>
        <v>0</v>
      </c>
      <c r="J36" s="124"/>
      <c r="K36" s="123"/>
      <c r="L36" s="123"/>
      <c r="M36" s="120">
        <f t="shared" si="10"/>
        <v>0</v>
      </c>
      <c r="N36" s="120"/>
      <c r="O36" s="52">
        <f t="shared" si="11"/>
        <v>0</v>
      </c>
      <c r="P36" s="124"/>
      <c r="Q36" s="123"/>
      <c r="R36" s="123"/>
      <c r="S36" s="120">
        <f t="shared" si="12"/>
        <v>0</v>
      </c>
      <c r="T36" s="120"/>
      <c r="U36" s="52">
        <f t="shared" si="13"/>
        <v>0</v>
      </c>
      <c r="V36" s="124"/>
      <c r="W36" s="123"/>
      <c r="X36" s="123"/>
      <c r="Y36" s="120">
        <f t="shared" si="14"/>
        <v>0</v>
      </c>
      <c r="Z36" s="120"/>
      <c r="AA36" s="52">
        <f t="shared" si="15"/>
        <v>0</v>
      </c>
      <c r="AB36" s="53" t="e">
        <f t="shared" si="16"/>
        <v>#DIV/0!</v>
      </c>
      <c r="AC36" s="43"/>
      <c r="AD36" s="43"/>
    </row>
    <row r="37" spans="1:30" s="44" customFormat="1" ht="15.75" x14ac:dyDescent="0.25">
      <c r="A37" s="34"/>
      <c r="B37" s="54" t="s">
        <v>69</v>
      </c>
      <c r="C37" s="73" t="s">
        <v>70</v>
      </c>
      <c r="D37" s="123">
        <v>671</v>
      </c>
      <c r="E37" s="123"/>
      <c r="F37" s="123">
        <v>957</v>
      </c>
      <c r="G37" s="120">
        <f t="shared" si="8"/>
        <v>1628</v>
      </c>
      <c r="H37" s="120"/>
      <c r="I37" s="52">
        <f t="shared" si="9"/>
        <v>1628</v>
      </c>
      <c r="J37" s="124">
        <v>671.1</v>
      </c>
      <c r="K37" s="123"/>
      <c r="L37" s="123">
        <v>957</v>
      </c>
      <c r="M37" s="120">
        <f t="shared" si="10"/>
        <v>1628.1</v>
      </c>
      <c r="N37" s="120"/>
      <c r="O37" s="52">
        <f t="shared" si="11"/>
        <v>1628.1</v>
      </c>
      <c r="P37" s="124">
        <v>833.4</v>
      </c>
      <c r="Q37" s="123"/>
      <c r="R37" s="123"/>
      <c r="S37" s="120">
        <f t="shared" si="12"/>
        <v>833.4</v>
      </c>
      <c r="T37" s="120"/>
      <c r="U37" s="52">
        <f t="shared" si="13"/>
        <v>833.4</v>
      </c>
      <c r="V37" s="124">
        <v>671</v>
      </c>
      <c r="W37" s="123"/>
      <c r="X37" s="123">
        <v>957</v>
      </c>
      <c r="Y37" s="120">
        <f t="shared" si="14"/>
        <v>1628</v>
      </c>
      <c r="Z37" s="120"/>
      <c r="AA37" s="52">
        <f t="shared" si="15"/>
        <v>1628</v>
      </c>
      <c r="AB37" s="53">
        <f t="shared" si="16"/>
        <v>0.99993857871138148</v>
      </c>
      <c r="AC37" s="43"/>
      <c r="AD37" s="43"/>
    </row>
    <row r="38" spans="1:30" s="44" customFormat="1" ht="16.5" thickBot="1" x14ac:dyDescent="0.3">
      <c r="A38" s="34"/>
      <c r="B38" s="128" t="s">
        <v>71</v>
      </c>
      <c r="C38" s="129" t="s">
        <v>72</v>
      </c>
      <c r="D38" s="130">
        <v>651.9</v>
      </c>
      <c r="E38" s="130">
        <v>1379.7</v>
      </c>
      <c r="F38" s="130">
        <v>400</v>
      </c>
      <c r="G38" s="120">
        <f t="shared" si="8"/>
        <v>2431.6</v>
      </c>
      <c r="H38" s="131"/>
      <c r="I38" s="82">
        <f t="shared" si="9"/>
        <v>2431.6</v>
      </c>
      <c r="J38" s="132">
        <v>433.9</v>
      </c>
      <c r="K38" s="130">
        <v>999.5</v>
      </c>
      <c r="L38" s="130">
        <v>140</v>
      </c>
      <c r="M38" s="131">
        <f t="shared" si="10"/>
        <v>1573.4</v>
      </c>
      <c r="N38" s="131"/>
      <c r="O38" s="82">
        <f t="shared" si="11"/>
        <v>1573.4</v>
      </c>
      <c r="P38" s="132">
        <v>30</v>
      </c>
      <c r="Q38" s="130">
        <v>120</v>
      </c>
      <c r="R38" s="130"/>
      <c r="S38" s="131">
        <f t="shared" si="12"/>
        <v>150</v>
      </c>
      <c r="T38" s="131"/>
      <c r="U38" s="82">
        <f t="shared" si="13"/>
        <v>150</v>
      </c>
      <c r="V38" s="132">
        <v>430</v>
      </c>
      <c r="W38" s="130">
        <v>1000</v>
      </c>
      <c r="X38" s="130">
        <v>150</v>
      </c>
      <c r="Y38" s="131">
        <f t="shared" si="14"/>
        <v>1580</v>
      </c>
      <c r="Z38" s="131"/>
      <c r="AA38" s="82">
        <f t="shared" si="15"/>
        <v>1580</v>
      </c>
      <c r="AB38" s="83">
        <f t="shared" si="16"/>
        <v>1.0041947375111224</v>
      </c>
      <c r="AC38" s="43"/>
      <c r="AD38" s="43"/>
    </row>
    <row r="39" spans="1:30" s="44" customFormat="1" ht="16.5" thickBot="1" x14ac:dyDescent="0.3">
      <c r="A39" s="34"/>
      <c r="B39" s="84" t="s">
        <v>73</v>
      </c>
      <c r="C39" s="133" t="s">
        <v>74</v>
      </c>
      <c r="D39" s="134">
        <f>SUM(D35:D38)+SUM(D28:D32)</f>
        <v>5123.8999999999996</v>
      </c>
      <c r="E39" s="134">
        <f>SUM(E35:E38)+SUM(E28:E32)</f>
        <v>45502</v>
      </c>
      <c r="F39" s="134">
        <f>SUM(F35:F38)+SUM(F28:F32)</f>
        <v>4957</v>
      </c>
      <c r="G39" s="135">
        <f t="shared" si="8"/>
        <v>55582.9</v>
      </c>
      <c r="H39" s="136">
        <f>SUM(H28:H32)+SUM(H35:H38)</f>
        <v>0</v>
      </c>
      <c r="I39" s="137">
        <f>SUM(I35:I38)+SUM(I28:I32)</f>
        <v>55582.9</v>
      </c>
      <c r="J39" s="134">
        <f>SUM(J35:J38)+SUM(J28:J32)</f>
        <v>7119.8</v>
      </c>
      <c r="K39" s="134">
        <f>SUM(K35:K38)+SUM(K28:K32)</f>
        <v>49154.8</v>
      </c>
      <c r="L39" s="134">
        <f>SUM(L35:L38)+SUM(L28:L32)</f>
        <v>4457</v>
      </c>
      <c r="M39" s="135">
        <f t="shared" si="10"/>
        <v>60731.600000000006</v>
      </c>
      <c r="N39" s="136">
        <f>SUM(N28:N32)+SUM(N35:N38)</f>
        <v>0</v>
      </c>
      <c r="O39" s="137">
        <f>SUM(O35:O38)+SUM(O28:O32)</f>
        <v>60731.600000000006</v>
      </c>
      <c r="P39" s="134">
        <f>SUM(P35:P38)+SUM(P28:P32)</f>
        <v>2880.7</v>
      </c>
      <c r="Q39" s="134">
        <f>SUM(Q35:Q38)+SUM(Q28:Q32)</f>
        <v>23350.7</v>
      </c>
      <c r="R39" s="134">
        <f>SUM(R35:R38)+SUM(R28:R32)</f>
        <v>1516</v>
      </c>
      <c r="S39" s="135">
        <f t="shared" si="12"/>
        <v>27747.4</v>
      </c>
      <c r="T39" s="136">
        <f>SUM(T28:T32)+SUM(T35:T38)</f>
        <v>0</v>
      </c>
      <c r="U39" s="137">
        <f>SUM(U35:U38)+SUM(U28:U32)</f>
        <v>27747.4</v>
      </c>
      <c r="V39" s="134">
        <f>SUM(V35:V38)+SUM(V28:V32)</f>
        <v>6437.7000000000007</v>
      </c>
      <c r="W39" s="134">
        <f>SUM(W35:W38)+SUM(W28:W32)</f>
        <v>50000</v>
      </c>
      <c r="X39" s="134">
        <f>SUM(X35:X38)+SUM(X28:X32)</f>
        <v>4557</v>
      </c>
      <c r="Y39" s="135">
        <f t="shared" si="14"/>
        <v>60994.7</v>
      </c>
      <c r="Z39" s="136">
        <f>SUM(Z28:Z32)+SUM(Z35:Z38)</f>
        <v>0</v>
      </c>
      <c r="AA39" s="137">
        <f>SUM(AA35:AA38)+SUM(AA28:AA32)</f>
        <v>60994.7</v>
      </c>
      <c r="AB39" s="138">
        <f t="shared" si="16"/>
        <v>1.00433217632995</v>
      </c>
      <c r="AC39" s="43"/>
      <c r="AD39" s="43"/>
    </row>
    <row r="40" spans="1:30" s="44" customFormat="1" ht="16.5" thickBot="1" x14ac:dyDescent="0.3">
      <c r="A40" s="34"/>
      <c r="B40" s="139" t="s">
        <v>75</v>
      </c>
      <c r="C40" s="140" t="s">
        <v>76</v>
      </c>
      <c r="D40" s="141">
        <f t="shared" ref="D40:AA40" si="17">D24-D39</f>
        <v>0</v>
      </c>
      <c r="E40" s="141">
        <f t="shared" si="17"/>
        <v>0</v>
      </c>
      <c r="F40" s="141">
        <f t="shared" si="17"/>
        <v>0</v>
      </c>
      <c r="G40" s="142">
        <f t="shared" si="17"/>
        <v>0</v>
      </c>
      <c r="H40" s="142">
        <f t="shared" si="17"/>
        <v>0</v>
      </c>
      <c r="I40" s="143">
        <f t="shared" si="17"/>
        <v>0</v>
      </c>
      <c r="J40" s="141">
        <f t="shared" si="17"/>
        <v>0</v>
      </c>
      <c r="K40" s="141">
        <f t="shared" si="17"/>
        <v>0</v>
      </c>
      <c r="L40" s="141">
        <f t="shared" si="17"/>
        <v>0</v>
      </c>
      <c r="M40" s="142">
        <f t="shared" si="17"/>
        <v>0</v>
      </c>
      <c r="N40" s="142">
        <f t="shared" si="17"/>
        <v>0</v>
      </c>
      <c r="O40" s="143">
        <f t="shared" si="17"/>
        <v>0</v>
      </c>
      <c r="P40" s="141">
        <f t="shared" si="17"/>
        <v>102.5</v>
      </c>
      <c r="Q40" s="141">
        <f t="shared" si="17"/>
        <v>3130.7000000000007</v>
      </c>
      <c r="R40" s="141">
        <f t="shared" si="17"/>
        <v>843.59999999999991</v>
      </c>
      <c r="S40" s="142">
        <f t="shared" si="17"/>
        <v>4076.7999999999993</v>
      </c>
      <c r="T40" s="142">
        <f t="shared" si="17"/>
        <v>0</v>
      </c>
      <c r="U40" s="143">
        <f t="shared" si="17"/>
        <v>4076.7999999999956</v>
      </c>
      <c r="V40" s="141">
        <f t="shared" si="17"/>
        <v>0</v>
      </c>
      <c r="W40" s="141">
        <f t="shared" si="17"/>
        <v>0</v>
      </c>
      <c r="X40" s="141">
        <f t="shared" si="17"/>
        <v>0</v>
      </c>
      <c r="Y40" s="142">
        <f t="shared" si="17"/>
        <v>0</v>
      </c>
      <c r="Z40" s="142">
        <f t="shared" si="17"/>
        <v>0</v>
      </c>
      <c r="AA40" s="143">
        <f t="shared" si="17"/>
        <v>0</v>
      </c>
      <c r="AB40" s="144" t="e">
        <f t="shared" si="16"/>
        <v>#DIV/0!</v>
      </c>
      <c r="AC40" s="43"/>
      <c r="AD40" s="43"/>
    </row>
    <row r="41" spans="1:30" s="44" customFormat="1" ht="16.5" thickBot="1" x14ac:dyDescent="0.3">
      <c r="A41" s="34"/>
      <c r="B41" s="145" t="s">
        <v>77</v>
      </c>
      <c r="C41" s="146" t="s">
        <v>78</v>
      </c>
      <c r="D41" s="147"/>
      <c r="E41" s="148"/>
      <c r="F41" s="148"/>
      <c r="G41" s="149"/>
      <c r="H41" s="150"/>
      <c r="I41" s="151">
        <f>I40-D16</f>
        <v>-4697.8</v>
      </c>
      <c r="J41" s="147"/>
      <c r="K41" s="148"/>
      <c r="L41" s="148"/>
      <c r="M41" s="149"/>
      <c r="N41" s="152"/>
      <c r="O41" s="151">
        <f>O40-J16</f>
        <v>-5294.5</v>
      </c>
      <c r="P41" s="147"/>
      <c r="Q41" s="148"/>
      <c r="R41" s="148"/>
      <c r="S41" s="149"/>
      <c r="T41" s="152"/>
      <c r="U41" s="151">
        <f>U40-P16</f>
        <v>1422.2999999999956</v>
      </c>
      <c r="V41" s="147"/>
      <c r="W41" s="148"/>
      <c r="X41" s="148"/>
      <c r="Y41" s="149"/>
      <c r="Z41" s="152"/>
      <c r="AA41" s="151">
        <f>AA40-V16</f>
        <v>-6105.1</v>
      </c>
      <c r="AB41" s="53">
        <f t="shared" si="16"/>
        <v>1.1531022759467373</v>
      </c>
      <c r="AC41" s="43"/>
      <c r="AD41" s="43"/>
    </row>
    <row r="42" spans="1:30" s="159" customFormat="1" ht="8.25" customHeight="1" thickBot="1" x14ac:dyDescent="0.3">
      <c r="A42" s="153"/>
      <c r="B42" s="154"/>
      <c r="C42" s="155"/>
      <c r="D42" s="156"/>
      <c r="E42" s="157"/>
      <c r="F42" s="157"/>
      <c r="G42" s="153"/>
      <c r="H42" s="157"/>
      <c r="I42" s="157"/>
      <c r="J42" s="156"/>
      <c r="K42" s="157"/>
      <c r="L42" s="157"/>
      <c r="M42" s="153"/>
      <c r="N42" s="157"/>
      <c r="O42" s="157"/>
      <c r="P42" s="157"/>
      <c r="Q42" s="157"/>
      <c r="R42" s="157"/>
      <c r="S42" s="157"/>
      <c r="T42" s="157"/>
      <c r="U42" s="157"/>
      <c r="V42" s="158"/>
      <c r="W42" s="158"/>
      <c r="X42" s="158"/>
      <c r="Y42" s="158"/>
      <c r="Z42" s="158"/>
      <c r="AA42" s="158"/>
      <c r="AB42" s="158"/>
      <c r="AC42" s="158"/>
      <c r="AD42" s="158"/>
    </row>
    <row r="43" spans="1:30" s="159" customFormat="1" ht="15.75" customHeight="1" thickBot="1" x14ac:dyDescent="0.3">
      <c r="A43" s="153"/>
      <c r="B43" s="154"/>
      <c r="C43" s="160" t="s">
        <v>79</v>
      </c>
      <c r="D43" s="161" t="s">
        <v>80</v>
      </c>
      <c r="E43" s="162" t="s">
        <v>81</v>
      </c>
      <c r="F43" s="163" t="s">
        <v>82</v>
      </c>
      <c r="G43" s="157"/>
      <c r="H43" s="157"/>
      <c r="I43" s="164"/>
      <c r="J43" s="161" t="s">
        <v>80</v>
      </c>
      <c r="K43" s="162" t="s">
        <v>81</v>
      </c>
      <c r="L43" s="163" t="s">
        <v>82</v>
      </c>
      <c r="M43" s="157"/>
      <c r="N43" s="157"/>
      <c r="O43" s="157"/>
      <c r="P43" s="161" t="s">
        <v>80</v>
      </c>
      <c r="Q43" s="162" t="s">
        <v>81</v>
      </c>
      <c r="R43" s="163" t="s">
        <v>82</v>
      </c>
      <c r="S43" s="158"/>
      <c r="T43" s="158"/>
      <c r="U43" s="158"/>
      <c r="V43" s="161" t="s">
        <v>80</v>
      </c>
      <c r="W43" s="162" t="s">
        <v>81</v>
      </c>
      <c r="X43" s="163" t="s">
        <v>82</v>
      </c>
      <c r="Y43" s="158"/>
      <c r="Z43" s="158"/>
      <c r="AA43" s="158"/>
      <c r="AB43" s="158"/>
      <c r="AC43" s="158"/>
      <c r="AD43" s="158"/>
    </row>
    <row r="44" spans="1:30" s="44" customFormat="1" ht="16.5" thickBot="1" x14ac:dyDescent="0.3">
      <c r="A44" s="34"/>
      <c r="B44" s="154"/>
      <c r="C44" s="165"/>
      <c r="D44" s="166">
        <v>277</v>
      </c>
      <c r="E44" s="167">
        <v>277</v>
      </c>
      <c r="F44" s="168">
        <v>0</v>
      </c>
      <c r="G44" s="157"/>
      <c r="H44" s="157"/>
      <c r="I44" s="164"/>
      <c r="J44" s="166">
        <v>277</v>
      </c>
      <c r="K44" s="167">
        <v>277</v>
      </c>
      <c r="L44" s="168">
        <v>0</v>
      </c>
      <c r="M44" s="169"/>
      <c r="N44" s="169"/>
      <c r="O44" s="169"/>
      <c r="P44" s="166">
        <v>289</v>
      </c>
      <c r="Q44" s="167">
        <v>289</v>
      </c>
      <c r="R44" s="168">
        <v>0</v>
      </c>
      <c r="S44" s="43"/>
      <c r="T44" s="43"/>
      <c r="U44" s="43"/>
      <c r="V44" s="166">
        <v>289</v>
      </c>
      <c r="W44" s="167">
        <v>289</v>
      </c>
      <c r="X44" s="168">
        <v>0</v>
      </c>
      <c r="Y44" s="43"/>
      <c r="Z44" s="43"/>
      <c r="AA44" s="43"/>
      <c r="AB44" s="43"/>
      <c r="AC44" s="43"/>
      <c r="AD44" s="43"/>
    </row>
    <row r="45" spans="1:30" s="159" customFormat="1" ht="8.25" customHeight="1" thickBot="1" x14ac:dyDescent="0.3">
      <c r="A45" s="153"/>
      <c r="B45" s="154"/>
      <c r="C45" s="155"/>
      <c r="D45" s="169"/>
      <c r="E45" s="157"/>
      <c r="F45" s="157"/>
      <c r="G45" s="157"/>
      <c r="H45" s="157"/>
      <c r="I45" s="164"/>
      <c r="J45" s="157"/>
      <c r="K45" s="157"/>
      <c r="L45" s="157"/>
      <c r="M45" s="157"/>
      <c r="N45" s="157"/>
      <c r="O45" s="164"/>
      <c r="P45" s="164"/>
      <c r="Q45" s="164"/>
      <c r="R45" s="164"/>
      <c r="S45" s="164"/>
      <c r="T45" s="164"/>
      <c r="U45" s="164"/>
      <c r="V45" s="158"/>
      <c r="W45" s="158"/>
      <c r="X45" s="158"/>
      <c r="Y45" s="158"/>
      <c r="Z45" s="158"/>
      <c r="AA45" s="158"/>
      <c r="AB45" s="158"/>
      <c r="AC45" s="158"/>
      <c r="AD45" s="158"/>
    </row>
    <row r="46" spans="1:30" s="159" customFormat="1" ht="37.5" customHeight="1" thickBot="1" x14ac:dyDescent="0.3">
      <c r="A46" s="153"/>
      <c r="B46" s="154"/>
      <c r="C46" s="160" t="s">
        <v>83</v>
      </c>
      <c r="D46" s="170" t="s">
        <v>84</v>
      </c>
      <c r="E46" s="171" t="s">
        <v>85</v>
      </c>
      <c r="F46" s="157"/>
      <c r="G46" s="157"/>
      <c r="H46" s="157"/>
      <c r="I46" s="164"/>
      <c r="J46" s="170" t="s">
        <v>84</v>
      </c>
      <c r="K46" s="171" t="s">
        <v>85</v>
      </c>
      <c r="L46" s="172"/>
      <c r="M46" s="172"/>
      <c r="N46" s="158"/>
      <c r="O46" s="158"/>
      <c r="P46" s="170" t="s">
        <v>84</v>
      </c>
      <c r="Q46" s="171" t="s">
        <v>85</v>
      </c>
      <c r="R46" s="158"/>
      <c r="S46" s="158"/>
      <c r="T46" s="158"/>
      <c r="U46" s="158"/>
      <c r="V46" s="170" t="s">
        <v>84</v>
      </c>
      <c r="W46" s="171" t="s">
        <v>85</v>
      </c>
      <c r="X46" s="158"/>
      <c r="Y46" s="158"/>
      <c r="Z46" s="158"/>
      <c r="AA46" s="158"/>
      <c r="AB46" s="158"/>
      <c r="AC46" s="158"/>
      <c r="AD46" s="158"/>
    </row>
    <row r="47" spans="1:30" s="44" customFormat="1" ht="16.5" thickBot="1" x14ac:dyDescent="0.3">
      <c r="A47" s="34"/>
      <c r="B47" s="173"/>
      <c r="C47" s="174"/>
      <c r="D47" s="166">
        <v>0</v>
      </c>
      <c r="E47" s="175">
        <v>0</v>
      </c>
      <c r="F47" s="157"/>
      <c r="G47" s="157"/>
      <c r="H47" s="157"/>
      <c r="I47" s="164"/>
      <c r="J47" s="166">
        <v>0</v>
      </c>
      <c r="K47" s="175">
        <v>0</v>
      </c>
      <c r="L47" s="176"/>
      <c r="M47" s="176"/>
      <c r="N47" s="43"/>
      <c r="O47" s="43"/>
      <c r="P47" s="166">
        <v>0</v>
      </c>
      <c r="Q47" s="175">
        <v>0</v>
      </c>
      <c r="R47" s="43"/>
      <c r="S47" s="43"/>
      <c r="T47" s="43"/>
      <c r="U47" s="43"/>
      <c r="V47" s="166">
        <v>0</v>
      </c>
      <c r="W47" s="175">
        <v>0</v>
      </c>
      <c r="X47" s="43"/>
      <c r="Y47" s="43"/>
      <c r="Z47" s="43"/>
      <c r="AA47" s="43"/>
      <c r="AB47" s="43"/>
      <c r="AC47" s="43"/>
      <c r="AD47" s="43"/>
    </row>
    <row r="48" spans="1:30" s="44" customFormat="1" ht="15.75" x14ac:dyDescent="0.25">
      <c r="A48" s="34"/>
      <c r="B48" s="173"/>
      <c r="C48" s="155"/>
      <c r="D48" s="157"/>
      <c r="E48" s="157"/>
      <c r="F48" s="157"/>
      <c r="G48" s="157"/>
      <c r="H48" s="157"/>
      <c r="I48" s="164"/>
      <c r="J48" s="157"/>
      <c r="K48" s="157"/>
      <c r="L48" s="157"/>
      <c r="M48" s="157"/>
      <c r="N48" s="157"/>
      <c r="O48" s="164"/>
      <c r="P48" s="164"/>
      <c r="Q48" s="164"/>
      <c r="R48" s="164"/>
      <c r="S48" s="164"/>
      <c r="T48" s="164"/>
      <c r="U48" s="164"/>
      <c r="V48" s="43"/>
      <c r="W48" s="43"/>
      <c r="X48" s="43"/>
      <c r="Y48" s="43"/>
      <c r="Z48" s="43"/>
      <c r="AA48" s="43"/>
      <c r="AB48" s="43"/>
      <c r="AC48" s="43"/>
      <c r="AD48" s="43"/>
    </row>
    <row r="49" spans="1:30" s="44" customFormat="1" ht="15.75" x14ac:dyDescent="0.25">
      <c r="A49" s="34"/>
      <c r="B49" s="173"/>
      <c r="C49" s="177" t="s">
        <v>86</v>
      </c>
      <c r="D49" s="178" t="s">
        <v>87</v>
      </c>
      <c r="E49" s="178" t="s">
        <v>88</v>
      </c>
      <c r="F49" s="178" t="s">
        <v>89</v>
      </c>
      <c r="G49" s="178" t="s">
        <v>90</v>
      </c>
      <c r="H49" s="157"/>
      <c r="I49" s="43"/>
      <c r="J49" s="178" t="s">
        <v>91</v>
      </c>
      <c r="K49" s="178" t="s">
        <v>88</v>
      </c>
      <c r="L49" s="178" t="s">
        <v>89</v>
      </c>
      <c r="M49" s="178" t="s">
        <v>92</v>
      </c>
      <c r="N49" s="43"/>
      <c r="O49" s="43"/>
      <c r="P49" s="178" t="s">
        <v>93</v>
      </c>
      <c r="Q49" s="178" t="s">
        <v>88</v>
      </c>
      <c r="R49" s="178" t="s">
        <v>89</v>
      </c>
      <c r="S49" s="178" t="s">
        <v>92</v>
      </c>
      <c r="T49" s="43"/>
      <c r="U49" s="43"/>
      <c r="V49" s="178" t="s">
        <v>94</v>
      </c>
      <c r="W49" s="178" t="s">
        <v>88</v>
      </c>
      <c r="X49" s="178" t="s">
        <v>89</v>
      </c>
      <c r="Y49" s="178" t="s">
        <v>92</v>
      </c>
      <c r="Z49" s="43"/>
      <c r="AA49" s="43"/>
      <c r="AB49" s="43"/>
      <c r="AC49" s="43"/>
      <c r="AD49" s="43"/>
    </row>
    <row r="50" spans="1:30" s="44" customFormat="1" ht="15.75" x14ac:dyDescent="0.25">
      <c r="A50" s="34"/>
      <c r="B50" s="173"/>
      <c r="C50" s="179" t="s">
        <v>95</v>
      </c>
      <c r="D50" s="180">
        <v>1648.2</v>
      </c>
      <c r="E50" s="180">
        <v>941.6</v>
      </c>
      <c r="F50" s="180">
        <v>1706.3</v>
      </c>
      <c r="G50" s="181">
        <f>D50+E50-F50</f>
        <v>883.50000000000023</v>
      </c>
      <c r="H50" s="157"/>
      <c r="I50" s="43"/>
      <c r="J50" s="180">
        <v>883.5</v>
      </c>
      <c r="K50" s="180">
        <v>0</v>
      </c>
      <c r="L50" s="180">
        <v>787.4</v>
      </c>
      <c r="M50" s="181">
        <f>J50+K50-L50</f>
        <v>96.100000000000023</v>
      </c>
      <c r="N50" s="43"/>
      <c r="O50" s="43"/>
      <c r="P50" s="180">
        <v>883.5</v>
      </c>
      <c r="Q50" s="180">
        <v>0</v>
      </c>
      <c r="R50" s="180">
        <v>787.4</v>
      </c>
      <c r="S50" s="181">
        <f>P50+Q50-R50</f>
        <v>96.100000000000023</v>
      </c>
      <c r="T50" s="43"/>
      <c r="U50" s="43"/>
      <c r="V50" s="180">
        <v>96.1</v>
      </c>
      <c r="W50" s="180"/>
      <c r="X50" s="180">
        <v>96.1</v>
      </c>
      <c r="Y50" s="181">
        <f>V50+W50-X50</f>
        <v>0</v>
      </c>
      <c r="Z50" s="43"/>
      <c r="AA50" s="43"/>
      <c r="AB50" s="43"/>
      <c r="AC50" s="43"/>
      <c r="AD50" s="43"/>
    </row>
    <row r="51" spans="1:30" s="44" customFormat="1" ht="15.75" x14ac:dyDescent="0.25">
      <c r="A51" s="34"/>
      <c r="B51" s="173"/>
      <c r="C51" s="179" t="s">
        <v>96</v>
      </c>
      <c r="D51" s="180">
        <v>438.2</v>
      </c>
      <c r="E51" s="180">
        <v>26.1</v>
      </c>
      <c r="F51" s="180">
        <v>94.4</v>
      </c>
      <c r="G51" s="181">
        <f>D51+E51-F51</f>
        <v>369.9</v>
      </c>
      <c r="H51" s="157"/>
      <c r="I51" s="43"/>
      <c r="J51" s="180">
        <v>369.9</v>
      </c>
      <c r="K51" s="180">
        <v>0</v>
      </c>
      <c r="L51" s="180">
        <v>0</v>
      </c>
      <c r="M51" s="181">
        <f>J51+K51-L51</f>
        <v>369.9</v>
      </c>
      <c r="N51" s="43"/>
      <c r="O51" s="43"/>
      <c r="P51" s="180">
        <v>369.9</v>
      </c>
      <c r="Q51" s="180">
        <v>0</v>
      </c>
      <c r="R51" s="180">
        <v>0</v>
      </c>
      <c r="S51" s="181">
        <f>P51+Q51-R51</f>
        <v>369.9</v>
      </c>
      <c r="T51" s="43"/>
      <c r="U51" s="43"/>
      <c r="V51" s="180">
        <v>369.9</v>
      </c>
      <c r="W51" s="180"/>
      <c r="X51" s="180"/>
      <c r="Y51" s="181">
        <f>V51+W51-X51</f>
        <v>369.9</v>
      </c>
      <c r="Z51" s="43"/>
      <c r="AA51" s="43"/>
      <c r="AB51" s="43"/>
      <c r="AC51" s="43"/>
      <c r="AD51" s="43"/>
    </row>
    <row r="52" spans="1:30" s="44" customFormat="1" ht="15.75" x14ac:dyDescent="0.25">
      <c r="A52" s="34"/>
      <c r="B52" s="173"/>
      <c r="C52" s="179" t="s">
        <v>97</v>
      </c>
      <c r="D52" s="180">
        <v>1588</v>
      </c>
      <c r="E52" s="180">
        <v>765.4</v>
      </c>
      <c r="F52" s="180">
        <v>333.9</v>
      </c>
      <c r="G52" s="181">
        <f>D52+E52-F52</f>
        <v>2019.5</v>
      </c>
      <c r="H52" s="157"/>
      <c r="I52" s="43"/>
      <c r="J52" s="180">
        <v>2019.5</v>
      </c>
      <c r="K52" s="180">
        <v>700</v>
      </c>
      <c r="L52" s="180">
        <v>590</v>
      </c>
      <c r="M52" s="181">
        <f>J52+K52-L52</f>
        <v>2129.5</v>
      </c>
      <c r="N52" s="43"/>
      <c r="O52" s="43"/>
      <c r="P52" s="180">
        <v>2019.5</v>
      </c>
      <c r="Q52" s="180">
        <v>700</v>
      </c>
      <c r="R52" s="180">
        <v>590</v>
      </c>
      <c r="S52" s="181">
        <f>P52+Q52-R52</f>
        <v>2129.5</v>
      </c>
      <c r="T52" s="43"/>
      <c r="U52" s="43"/>
      <c r="V52" s="180">
        <v>2129.5</v>
      </c>
      <c r="W52" s="180">
        <v>700</v>
      </c>
      <c r="X52" s="180">
        <v>600</v>
      </c>
      <c r="Y52" s="181">
        <f>V52+W52-X52</f>
        <v>2229.5</v>
      </c>
      <c r="Z52" s="43"/>
      <c r="AA52" s="43"/>
      <c r="AB52" s="43"/>
      <c r="AC52" s="43"/>
      <c r="AD52" s="43"/>
    </row>
    <row r="53" spans="1:30" s="44" customFormat="1" ht="15.75" x14ac:dyDescent="0.25">
      <c r="A53" s="34"/>
      <c r="B53" s="173"/>
      <c r="C53" s="179" t="s">
        <v>98</v>
      </c>
      <c r="D53" s="180">
        <v>62.5</v>
      </c>
      <c r="E53" s="180">
        <v>6.5</v>
      </c>
      <c r="F53" s="180">
        <v>6</v>
      </c>
      <c r="G53" s="181">
        <f>D53+E53-F53</f>
        <v>63</v>
      </c>
      <c r="H53" s="157"/>
      <c r="I53" s="43"/>
      <c r="J53" s="180">
        <v>63</v>
      </c>
      <c r="K53" s="180">
        <v>0</v>
      </c>
      <c r="L53" s="180">
        <v>0</v>
      </c>
      <c r="M53" s="181">
        <f>J53+K53-L53</f>
        <v>63</v>
      </c>
      <c r="N53" s="43"/>
      <c r="O53" s="43"/>
      <c r="P53" s="180">
        <v>63</v>
      </c>
      <c r="Q53" s="180">
        <v>0</v>
      </c>
      <c r="R53" s="180">
        <v>0</v>
      </c>
      <c r="S53" s="181">
        <f>P53+Q53-R53</f>
        <v>63</v>
      </c>
      <c r="T53" s="43"/>
      <c r="U53" s="43"/>
      <c r="V53" s="180">
        <v>63</v>
      </c>
      <c r="W53" s="180"/>
      <c r="X53" s="180"/>
      <c r="Y53" s="181">
        <f>V53+W53-X53</f>
        <v>63</v>
      </c>
      <c r="Z53" s="43"/>
      <c r="AA53" s="43"/>
      <c r="AB53" s="43"/>
      <c r="AC53" s="43"/>
      <c r="AD53" s="43"/>
    </row>
    <row r="54" spans="1:30" s="44" customFormat="1" ht="15.75" x14ac:dyDescent="0.25">
      <c r="A54" s="34"/>
      <c r="B54" s="173"/>
      <c r="C54" s="182" t="s">
        <v>99</v>
      </c>
      <c r="D54" s="180">
        <v>723.8</v>
      </c>
      <c r="E54" s="180">
        <v>669</v>
      </c>
      <c r="F54" s="180">
        <v>605.9</v>
      </c>
      <c r="G54" s="181">
        <f>D54+E54-F54</f>
        <v>786.9</v>
      </c>
      <c r="H54" s="157"/>
      <c r="I54" s="43"/>
      <c r="J54" s="180">
        <v>786.9</v>
      </c>
      <c r="K54" s="180">
        <v>650</v>
      </c>
      <c r="L54" s="180">
        <v>600</v>
      </c>
      <c r="M54" s="181">
        <f>J54+K54-L54</f>
        <v>836.90000000000009</v>
      </c>
      <c r="N54" s="43"/>
      <c r="O54" s="43"/>
      <c r="P54" s="180">
        <v>786.9</v>
      </c>
      <c r="Q54" s="180">
        <v>650</v>
      </c>
      <c r="R54" s="180">
        <v>600</v>
      </c>
      <c r="S54" s="181">
        <f>P54+Q54-R54</f>
        <v>836.90000000000009</v>
      </c>
      <c r="T54" s="43"/>
      <c r="U54" s="43"/>
      <c r="V54" s="180">
        <v>836.9</v>
      </c>
      <c r="W54" s="180">
        <v>700</v>
      </c>
      <c r="X54" s="180">
        <v>800</v>
      </c>
      <c r="Y54" s="181">
        <v>826.9</v>
      </c>
      <c r="Z54" s="43"/>
      <c r="AA54" s="43"/>
      <c r="AB54" s="43"/>
      <c r="AC54" s="43"/>
      <c r="AD54" s="43"/>
    </row>
    <row r="55" spans="1:30" s="44" customFormat="1" ht="10.5" customHeight="1" x14ac:dyDescent="0.25">
      <c r="A55" s="34"/>
      <c r="B55" s="173"/>
      <c r="C55" s="155"/>
      <c r="D55" s="157"/>
      <c r="E55" s="157"/>
      <c r="F55" s="157"/>
      <c r="G55" s="157"/>
      <c r="H55" s="157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</row>
    <row r="56" spans="1:30" s="44" customFormat="1" ht="15.75" x14ac:dyDescent="0.25">
      <c r="A56" s="34"/>
      <c r="B56" s="173"/>
      <c r="C56" s="177" t="s">
        <v>100</v>
      </c>
      <c r="D56" s="178" t="s">
        <v>101</v>
      </c>
      <c r="E56" s="178" t="s">
        <v>102</v>
      </c>
      <c r="F56" s="157"/>
      <c r="G56" s="157"/>
      <c r="H56" s="157"/>
      <c r="I56" s="164"/>
      <c r="J56" s="178" t="s">
        <v>103</v>
      </c>
      <c r="K56" s="157"/>
      <c r="L56" s="157"/>
      <c r="M56" s="157"/>
      <c r="N56" s="157"/>
      <c r="O56" s="164"/>
      <c r="P56" s="178" t="s">
        <v>104</v>
      </c>
      <c r="Q56" s="164"/>
      <c r="R56" s="164"/>
      <c r="S56" s="164"/>
      <c r="T56" s="164"/>
      <c r="U56" s="164"/>
      <c r="V56" s="178" t="s">
        <v>103</v>
      </c>
      <c r="W56" s="43"/>
      <c r="X56" s="43"/>
      <c r="Y56" s="43"/>
      <c r="Z56" s="43"/>
      <c r="AA56" s="43"/>
      <c r="AB56" s="43"/>
      <c r="AC56" s="43"/>
      <c r="AD56" s="43"/>
    </row>
    <row r="57" spans="1:30" s="44" customFormat="1" ht="15.75" x14ac:dyDescent="0.25">
      <c r="A57" s="34"/>
      <c r="B57" s="173"/>
      <c r="C57" s="179"/>
      <c r="D57" s="183">
        <v>64.22</v>
      </c>
      <c r="E57" s="183">
        <v>66.88</v>
      </c>
      <c r="F57" s="157"/>
      <c r="G57" s="157"/>
      <c r="H57" s="157"/>
      <c r="I57" s="164"/>
      <c r="J57" s="183">
        <v>70.2</v>
      </c>
      <c r="K57" s="157"/>
      <c r="L57" s="157"/>
      <c r="M57" s="157"/>
      <c r="N57" s="157"/>
      <c r="O57" s="164"/>
      <c r="P57" s="183">
        <v>70.19</v>
      </c>
      <c r="Q57" s="164"/>
      <c r="R57" s="164"/>
      <c r="S57" s="164"/>
      <c r="T57" s="164"/>
      <c r="U57" s="164"/>
      <c r="V57" s="183">
        <v>72.2</v>
      </c>
      <c r="W57" s="43"/>
      <c r="X57" s="43"/>
      <c r="Y57" s="43"/>
      <c r="Z57" s="43"/>
      <c r="AA57" s="43"/>
      <c r="AB57" s="43"/>
      <c r="AC57" s="43"/>
      <c r="AD57" s="43"/>
    </row>
    <row r="58" spans="1:30" s="44" customFormat="1" ht="15.75" x14ac:dyDescent="0.25">
      <c r="A58" s="34"/>
      <c r="B58" s="173"/>
      <c r="C58" s="155"/>
      <c r="D58" s="157"/>
      <c r="E58" s="157"/>
      <c r="F58" s="157"/>
      <c r="G58" s="157"/>
      <c r="H58" s="157"/>
      <c r="I58" s="164"/>
      <c r="J58" s="157"/>
      <c r="K58" s="157"/>
      <c r="L58" s="157"/>
      <c r="M58" s="157"/>
      <c r="N58" s="157"/>
      <c r="O58" s="164"/>
      <c r="P58" s="164"/>
      <c r="Q58" s="164"/>
      <c r="R58" s="164"/>
      <c r="S58" s="164"/>
      <c r="T58" s="164"/>
      <c r="U58" s="164"/>
      <c r="V58" s="43"/>
      <c r="W58" s="43"/>
      <c r="X58" s="43"/>
      <c r="Y58" s="43"/>
      <c r="Z58" s="43"/>
      <c r="AA58" s="43"/>
      <c r="AB58" s="43"/>
      <c r="AC58" s="43"/>
      <c r="AD58" s="43"/>
    </row>
    <row r="59" spans="1:30" s="44" customFormat="1" ht="15.75" x14ac:dyDescent="0.25">
      <c r="A59" s="34"/>
      <c r="B59" s="184" t="s">
        <v>105</v>
      </c>
      <c r="C59" s="185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7"/>
      <c r="W59" s="187"/>
      <c r="X59" s="187"/>
      <c r="Y59" s="187"/>
      <c r="Z59" s="187"/>
      <c r="AA59" s="187"/>
      <c r="AB59" s="188"/>
      <c r="AC59" s="43"/>
      <c r="AD59" s="43"/>
    </row>
    <row r="60" spans="1:30" s="44" customFormat="1" ht="15.75" x14ac:dyDescent="0.25">
      <c r="A60" s="34"/>
      <c r="B60" s="18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90"/>
      <c r="AC60" s="43"/>
      <c r="AD60" s="43"/>
    </row>
    <row r="61" spans="1:30" s="44" customFormat="1" ht="15.75" x14ac:dyDescent="0.25">
      <c r="A61" s="34"/>
      <c r="B61" s="191" t="s">
        <v>106</v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59"/>
      <c r="W61" s="159"/>
      <c r="X61" s="159"/>
      <c r="Y61" s="159"/>
      <c r="Z61" s="159"/>
      <c r="AA61" s="159"/>
      <c r="AB61" s="190"/>
      <c r="AC61" s="43"/>
      <c r="AD61" s="43"/>
    </row>
    <row r="62" spans="1:30" s="44" customFormat="1" ht="15.75" x14ac:dyDescent="0.25">
      <c r="A62" s="34"/>
      <c r="B62" s="191" t="s">
        <v>107</v>
      </c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59"/>
      <c r="W62" s="159"/>
      <c r="X62" s="159"/>
      <c r="Y62" s="159"/>
      <c r="Z62" s="159"/>
      <c r="AA62" s="159"/>
      <c r="AB62" s="190"/>
      <c r="AC62" s="43"/>
      <c r="AD62" s="43"/>
    </row>
    <row r="63" spans="1:30" s="44" customFormat="1" ht="15.75" x14ac:dyDescent="0.25">
      <c r="A63" s="34"/>
      <c r="B63" s="191" t="s">
        <v>108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59"/>
      <c r="W63" s="159"/>
      <c r="X63" s="159"/>
      <c r="Y63" s="159"/>
      <c r="Z63" s="159"/>
      <c r="AA63" s="159"/>
      <c r="AB63" s="190"/>
      <c r="AC63" s="43"/>
      <c r="AD63" s="43"/>
    </row>
    <row r="64" spans="1:30" x14ac:dyDescent="0.25">
      <c r="A64" s="1"/>
      <c r="B64" s="193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5"/>
      <c r="W64" s="195"/>
      <c r="X64" s="195"/>
      <c r="Y64" s="195"/>
      <c r="Z64" s="195"/>
      <c r="AA64" s="195"/>
      <c r="AB64" s="196"/>
      <c r="AC64" s="3"/>
      <c r="AD64" s="3"/>
    </row>
    <row r="65" spans="1:30" x14ac:dyDescent="0.25">
      <c r="A65" s="1"/>
      <c r="B65" s="193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5"/>
      <c r="W65" s="195"/>
      <c r="X65" s="195"/>
      <c r="Y65" s="195"/>
      <c r="Z65" s="195"/>
      <c r="AA65" s="195"/>
      <c r="AB65" s="196"/>
      <c r="AC65" s="3"/>
      <c r="AD65" s="3"/>
    </row>
    <row r="66" spans="1:30" x14ac:dyDescent="0.25">
      <c r="A66" s="1"/>
      <c r="B66" s="193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5"/>
      <c r="W66" s="195"/>
      <c r="X66" s="195"/>
      <c r="Y66" s="195"/>
      <c r="Z66" s="195"/>
      <c r="AA66" s="195"/>
      <c r="AB66" s="196"/>
      <c r="AC66" s="3"/>
      <c r="AD66" s="3"/>
    </row>
    <row r="67" spans="1:30" x14ac:dyDescent="0.25">
      <c r="A67" s="1"/>
      <c r="B67" s="193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5"/>
      <c r="W67" s="195"/>
      <c r="X67" s="195"/>
      <c r="Y67" s="195"/>
      <c r="Z67" s="195"/>
      <c r="AA67" s="195"/>
      <c r="AB67" s="196"/>
      <c r="AC67" s="3"/>
      <c r="AD67" s="3"/>
    </row>
    <row r="68" spans="1:30" x14ac:dyDescent="0.25">
      <c r="A68" s="1"/>
      <c r="B68" s="193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5"/>
      <c r="W68" s="195"/>
      <c r="X68" s="195"/>
      <c r="Y68" s="195"/>
      <c r="Z68" s="195"/>
      <c r="AA68" s="195"/>
      <c r="AB68" s="196"/>
      <c r="AC68" s="3"/>
      <c r="AD68" s="3"/>
    </row>
    <row r="69" spans="1:30" x14ac:dyDescent="0.25">
      <c r="A69" s="1"/>
      <c r="B69" s="193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5"/>
      <c r="W69" s="195"/>
      <c r="X69" s="195"/>
      <c r="Y69" s="195"/>
      <c r="Z69" s="195"/>
      <c r="AA69" s="195"/>
      <c r="AB69" s="196"/>
      <c r="AC69" s="3"/>
      <c r="AD69" s="3"/>
    </row>
    <row r="70" spans="1:30" x14ac:dyDescent="0.25">
      <c r="A70" s="1"/>
      <c r="B70" s="193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5"/>
      <c r="W70" s="195"/>
      <c r="X70" s="195"/>
      <c r="Y70" s="195"/>
      <c r="Z70" s="195"/>
      <c r="AA70" s="195"/>
      <c r="AB70" s="196"/>
      <c r="AC70" s="3"/>
      <c r="AD70" s="3"/>
    </row>
    <row r="71" spans="1:30" x14ac:dyDescent="0.25">
      <c r="A71" s="1"/>
      <c r="B71" s="193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5"/>
      <c r="W71" s="195"/>
      <c r="X71" s="195"/>
      <c r="Y71" s="195"/>
      <c r="Z71" s="195"/>
      <c r="AA71" s="195"/>
      <c r="AB71" s="196"/>
      <c r="AC71" s="3"/>
      <c r="AD71" s="3"/>
    </row>
    <row r="72" spans="1:30" x14ac:dyDescent="0.25">
      <c r="A72" s="197"/>
      <c r="B72" s="198"/>
      <c r="C72" s="199"/>
      <c r="D72" s="198"/>
      <c r="E72" s="198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5">
      <c r="A73" s="197"/>
      <c r="B73" s="198"/>
      <c r="C73" s="199"/>
      <c r="D73" s="198"/>
      <c r="E73" s="198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1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1"/>
      <c r="B75" s="201" t="s">
        <v>109</v>
      </c>
      <c r="C75" s="202">
        <v>44854</v>
      </c>
      <c r="D75" s="201" t="s">
        <v>110</v>
      </c>
      <c r="E75" s="203" t="s">
        <v>111</v>
      </c>
      <c r="F75" s="203"/>
      <c r="G75" s="203"/>
      <c r="H75" s="201"/>
      <c r="I75" s="201" t="s">
        <v>112</v>
      </c>
      <c r="J75" s="204" t="s">
        <v>113</v>
      </c>
      <c r="K75" s="204"/>
      <c r="L75" s="204"/>
      <c r="M75" s="204"/>
      <c r="N75" s="201"/>
      <c r="O75" s="201"/>
      <c r="P75" s="201"/>
      <c r="Q75" s="201"/>
      <c r="R75" s="201"/>
      <c r="S75" s="201"/>
      <c r="T75" s="201"/>
      <c r="U75" s="201"/>
      <c r="V75" s="3"/>
      <c r="W75" s="3"/>
      <c r="X75" s="3"/>
      <c r="Y75" s="3"/>
      <c r="Z75" s="3"/>
      <c r="AA75" s="3"/>
      <c r="AB75" s="3"/>
      <c r="AC75" s="3"/>
      <c r="AD75" s="3"/>
    </row>
    <row r="76" spans="1:30" ht="7.5" customHeight="1" x14ac:dyDescent="0.25">
      <c r="A76" s="1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5">
      <c r="A77" s="1"/>
      <c r="B77" s="201"/>
      <c r="C77" s="201"/>
      <c r="D77" s="201" t="s">
        <v>114</v>
      </c>
      <c r="E77" s="205"/>
      <c r="F77" s="205"/>
      <c r="G77" s="205"/>
      <c r="H77" s="201"/>
      <c r="I77" s="201" t="s">
        <v>114</v>
      </c>
      <c r="J77" s="206"/>
      <c r="K77" s="206"/>
      <c r="L77" s="206"/>
      <c r="M77" s="206"/>
      <c r="N77" s="201"/>
      <c r="O77" s="201"/>
      <c r="P77" s="201"/>
      <c r="Q77" s="201"/>
      <c r="R77" s="201"/>
      <c r="S77" s="201"/>
      <c r="T77" s="201"/>
      <c r="U77" s="201"/>
      <c r="V77" s="3"/>
      <c r="W77" s="3"/>
      <c r="X77" s="3"/>
      <c r="Y77" s="3"/>
      <c r="Z77" s="3"/>
      <c r="AA77" s="3"/>
      <c r="AB77" s="3"/>
      <c r="AC77" s="3"/>
      <c r="AD77" s="3"/>
    </row>
    <row r="78" spans="1:30" x14ac:dyDescent="0.25">
      <c r="A78" s="1"/>
      <c r="B78" s="201"/>
      <c r="C78" s="201"/>
      <c r="D78" s="201"/>
      <c r="E78" s="205"/>
      <c r="F78" s="205"/>
      <c r="G78" s="205"/>
      <c r="H78" s="201"/>
      <c r="I78" s="201"/>
      <c r="J78" s="206"/>
      <c r="K78" s="206"/>
      <c r="L78" s="206"/>
      <c r="M78" s="206"/>
      <c r="N78" s="201"/>
      <c r="O78" s="201"/>
      <c r="P78" s="201"/>
      <c r="Q78" s="201"/>
      <c r="R78" s="201"/>
      <c r="S78" s="201"/>
      <c r="T78" s="201"/>
      <c r="U78" s="201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5">
      <c r="A79" s="1"/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1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3"/>
      <c r="W80" s="3"/>
      <c r="X80" s="3"/>
      <c r="Y80" s="3"/>
      <c r="Z80" s="3"/>
      <c r="AA80" s="3"/>
      <c r="AB80" s="3"/>
      <c r="AC80" s="3"/>
      <c r="AD80" s="3"/>
    </row>
    <row r="81" spans="29:30" hidden="1" x14ac:dyDescent="0.25">
      <c r="AC81" s="4"/>
      <c r="AD81" s="4"/>
    </row>
    <row r="82" spans="29:30" hidden="1" x14ac:dyDescent="0.25"/>
    <row r="83" spans="29:30" hidden="1" x14ac:dyDescent="0.25"/>
    <row r="84" spans="29:30" hidden="1" x14ac:dyDescent="0.25"/>
    <row r="85" spans="29:30" hidden="1" x14ac:dyDescent="0.25"/>
    <row r="86" spans="29:30" hidden="1" x14ac:dyDescent="0.25"/>
    <row r="87" spans="29:30" hidden="1" x14ac:dyDescent="0.25"/>
    <row r="88" spans="29:30" hidden="1" x14ac:dyDescent="0.25"/>
    <row r="89" spans="29:30" hidden="1" x14ac:dyDescent="0.25"/>
    <row r="90" spans="29:30" hidden="1" x14ac:dyDescent="0.25"/>
    <row r="91" spans="29:30" hidden="1" x14ac:dyDescent="0.25"/>
    <row r="92" spans="29:30" hidden="1" x14ac:dyDescent="0.25"/>
    <row r="93" spans="29:30" hidden="1" x14ac:dyDescent="0.25"/>
    <row r="94" spans="29:30" hidden="1" x14ac:dyDescent="0.25"/>
    <row r="95" spans="29:30" hidden="1" x14ac:dyDescent="0.25"/>
    <row r="96" spans="29:30" hidden="1" x14ac:dyDescent="0.25"/>
    <row r="97" ht="15" hidden="1" customHeight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t="15" hidden="1" customHeight="1" x14ac:dyDescent="0.25"/>
    <row r="112" ht="15" hidden="1" customHeight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4">
    <mergeCell ref="B62:U62"/>
    <mergeCell ref="B63:U63"/>
    <mergeCell ref="E75:G75"/>
    <mergeCell ref="J75:M75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Na Přík.</vt:lpstr>
      <vt:lpstr>'ZŠ Na Přík.'!Oblast_tisku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2022-12-19T09:54:15Z</dcterms:created>
  <dcterms:modified xsi:type="dcterms:W3CDTF">2022-12-19T09:54:16Z</dcterms:modified>
</cp:coreProperties>
</file>