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ZŠaMŠ 17. list." sheetId="1" r:id="rId1"/>
  </sheets>
  <definedNames>
    <definedName name="_xlnm.Print_Area" localSheetId="0">'ZŠaMŠ 17. list.'!$A$1:$AC$96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Y50" i="1"/>
  <c r="S50" i="1"/>
  <c r="M50" i="1"/>
  <c r="G50" i="1"/>
  <c r="Z40" i="1"/>
  <c r="V40" i="1"/>
  <c r="R40" i="1"/>
  <c r="N40" i="1"/>
  <c r="J40" i="1"/>
  <c r="F40" i="1"/>
  <c r="Z39" i="1"/>
  <c r="X39" i="1"/>
  <c r="W39" i="1"/>
  <c r="W40" i="1" s="1"/>
  <c r="V39" i="1"/>
  <c r="Y39" i="1" s="1"/>
  <c r="T39" i="1"/>
  <c r="S39" i="1"/>
  <c r="R39" i="1"/>
  <c r="Q39" i="1"/>
  <c r="P39" i="1"/>
  <c r="N39" i="1"/>
  <c r="L39" i="1"/>
  <c r="K39" i="1"/>
  <c r="K40" i="1" s="1"/>
  <c r="J39" i="1"/>
  <c r="M39" i="1" s="1"/>
  <c r="H39" i="1"/>
  <c r="G39" i="1"/>
  <c r="F39" i="1"/>
  <c r="E39" i="1"/>
  <c r="D39" i="1"/>
  <c r="AB38" i="1"/>
  <c r="AA38" i="1"/>
  <c r="Y38" i="1"/>
  <c r="S38" i="1"/>
  <c r="U38" i="1" s="1"/>
  <c r="O38" i="1"/>
  <c r="M38" i="1"/>
  <c r="G38" i="1"/>
  <c r="AB37" i="1"/>
  <c r="AA37" i="1"/>
  <c r="Y37" i="1"/>
  <c r="S37" i="1"/>
  <c r="U37" i="1" s="1"/>
  <c r="O37" i="1"/>
  <c r="M37" i="1"/>
  <c r="G37" i="1"/>
  <c r="I37" i="1" s="1"/>
  <c r="Y36" i="1"/>
  <c r="AA36" i="1" s="1"/>
  <c r="AB36" i="1" s="1"/>
  <c r="U36" i="1"/>
  <c r="S36" i="1"/>
  <c r="M36" i="1"/>
  <c r="O36" i="1" s="1"/>
  <c r="I36" i="1"/>
  <c r="G36" i="1"/>
  <c r="Y35" i="1"/>
  <c r="AA35" i="1" s="1"/>
  <c r="U35" i="1"/>
  <c r="S35" i="1"/>
  <c r="M35" i="1"/>
  <c r="O35" i="1" s="1"/>
  <c r="I35" i="1"/>
  <c r="G35" i="1"/>
  <c r="AA34" i="1"/>
  <c r="AB34" i="1" s="1"/>
  <c r="Y34" i="1"/>
  <c r="S34" i="1"/>
  <c r="U34" i="1" s="1"/>
  <c r="O34" i="1"/>
  <c r="M34" i="1"/>
  <c r="G34" i="1"/>
  <c r="I34" i="1" s="1"/>
  <c r="AB33" i="1"/>
  <c r="AA33" i="1"/>
  <c r="Y33" i="1"/>
  <c r="S33" i="1"/>
  <c r="U33" i="1" s="1"/>
  <c r="O33" i="1"/>
  <c r="M33" i="1"/>
  <c r="G33" i="1"/>
  <c r="I33" i="1" s="1"/>
  <c r="Y32" i="1"/>
  <c r="AA32" i="1" s="1"/>
  <c r="U32" i="1"/>
  <c r="S32" i="1"/>
  <c r="M32" i="1"/>
  <c r="O32" i="1" s="1"/>
  <c r="I32" i="1"/>
  <c r="G32" i="1"/>
  <c r="Y31" i="1"/>
  <c r="AA31" i="1" s="1"/>
  <c r="AB31" i="1" s="1"/>
  <c r="U31" i="1"/>
  <c r="S31" i="1"/>
  <c r="M31" i="1"/>
  <c r="O31" i="1" s="1"/>
  <c r="I31" i="1"/>
  <c r="G31" i="1"/>
  <c r="AA30" i="1"/>
  <c r="AB30" i="1" s="1"/>
  <c r="Y30" i="1"/>
  <c r="S30" i="1"/>
  <c r="U30" i="1" s="1"/>
  <c r="O30" i="1"/>
  <c r="M30" i="1"/>
  <c r="G30" i="1"/>
  <c r="I30" i="1" s="1"/>
  <c r="AB29" i="1"/>
  <c r="AA29" i="1"/>
  <c r="Y29" i="1"/>
  <c r="S29" i="1"/>
  <c r="U29" i="1" s="1"/>
  <c r="O29" i="1"/>
  <c r="M29" i="1"/>
  <c r="I29" i="1"/>
  <c r="AB28" i="1"/>
  <c r="AA28" i="1"/>
  <c r="Y28" i="1"/>
  <c r="S28" i="1"/>
  <c r="U28" i="1" s="1"/>
  <c r="O28" i="1"/>
  <c r="M28" i="1"/>
  <c r="G28" i="1"/>
  <c r="I28" i="1" s="1"/>
  <c r="Z24" i="1"/>
  <c r="Y24" i="1"/>
  <c r="X24" i="1"/>
  <c r="X40" i="1" s="1"/>
  <c r="W24" i="1"/>
  <c r="V24" i="1"/>
  <c r="T24" i="1"/>
  <c r="T40" i="1" s="1"/>
  <c r="R24" i="1"/>
  <c r="Q24" i="1"/>
  <c r="Q40" i="1" s="1"/>
  <c r="P24" i="1"/>
  <c r="P40" i="1" s="1"/>
  <c r="N24" i="1"/>
  <c r="M24" i="1"/>
  <c r="L24" i="1"/>
  <c r="L40" i="1" s="1"/>
  <c r="K24" i="1"/>
  <c r="J24" i="1"/>
  <c r="H24" i="1"/>
  <c r="H40" i="1" s="1"/>
  <c r="F24" i="1"/>
  <c r="E24" i="1"/>
  <c r="E40" i="1" s="1"/>
  <c r="D24" i="1"/>
  <c r="D40" i="1" s="1"/>
  <c r="Y23" i="1"/>
  <c r="AA23" i="1" s="1"/>
  <c r="AB23" i="1" s="1"/>
  <c r="U23" i="1"/>
  <c r="S23" i="1"/>
  <c r="M23" i="1"/>
  <c r="O23" i="1" s="1"/>
  <c r="I23" i="1"/>
  <c r="G23" i="1"/>
  <c r="AA22" i="1"/>
  <c r="AB22" i="1" s="1"/>
  <c r="Y22" i="1"/>
  <c r="S22" i="1"/>
  <c r="U22" i="1" s="1"/>
  <c r="O22" i="1"/>
  <c r="M22" i="1"/>
  <c r="G22" i="1"/>
  <c r="I22" i="1" s="1"/>
  <c r="AB21" i="1"/>
  <c r="AA21" i="1"/>
  <c r="Y21" i="1"/>
  <c r="S21" i="1"/>
  <c r="U21" i="1" s="1"/>
  <c r="O21" i="1"/>
  <c r="M21" i="1"/>
  <c r="G21" i="1"/>
  <c r="I21" i="1" s="1"/>
  <c r="Y20" i="1"/>
  <c r="AA20" i="1" s="1"/>
  <c r="U20" i="1"/>
  <c r="S20" i="1"/>
  <c r="M20" i="1"/>
  <c r="O20" i="1" s="1"/>
  <c r="I20" i="1"/>
  <c r="Y19" i="1"/>
  <c r="AA19" i="1" s="1"/>
  <c r="AB19" i="1" s="1"/>
  <c r="U19" i="1"/>
  <c r="S19" i="1"/>
  <c r="M19" i="1"/>
  <c r="O19" i="1" s="1"/>
  <c r="I19" i="1"/>
  <c r="G19" i="1"/>
  <c r="Y18" i="1"/>
  <c r="AA18" i="1" s="1"/>
  <c r="U18" i="1"/>
  <c r="S18" i="1"/>
  <c r="M18" i="1"/>
  <c r="O18" i="1" s="1"/>
  <c r="I18" i="1"/>
  <c r="G18" i="1"/>
  <c r="AA17" i="1"/>
  <c r="AB17" i="1" s="1"/>
  <c r="Y17" i="1"/>
  <c r="S17" i="1"/>
  <c r="U17" i="1" s="1"/>
  <c r="O17" i="1"/>
  <c r="M17" i="1"/>
  <c r="G17" i="1"/>
  <c r="I17" i="1" s="1"/>
  <c r="AB16" i="1"/>
  <c r="AA16" i="1"/>
  <c r="Y16" i="1"/>
  <c r="S16" i="1"/>
  <c r="U16" i="1" s="1"/>
  <c r="O16" i="1"/>
  <c r="M16" i="1"/>
  <c r="G16" i="1"/>
  <c r="I16" i="1" s="1"/>
  <c r="Y15" i="1"/>
  <c r="AA15" i="1" s="1"/>
  <c r="U15" i="1"/>
  <c r="S15" i="1"/>
  <c r="M15" i="1"/>
  <c r="O15" i="1" s="1"/>
  <c r="I15" i="1"/>
  <c r="I24" i="1" s="1"/>
  <c r="G15" i="1"/>
  <c r="AB15" i="1" l="1"/>
  <c r="AA24" i="1"/>
  <c r="U24" i="1"/>
  <c r="U40" i="1" s="1"/>
  <c r="U41" i="1" s="1"/>
  <c r="AB18" i="1"/>
  <c r="AB32" i="1"/>
  <c r="O39" i="1"/>
  <c r="I40" i="1"/>
  <c r="I41" i="1" s="1"/>
  <c r="O24" i="1"/>
  <c r="M40" i="1"/>
  <c r="U39" i="1"/>
  <c r="AB20" i="1"/>
  <c r="Y40" i="1"/>
  <c r="I39" i="1"/>
  <c r="AB35" i="1"/>
  <c r="AA39" i="1"/>
  <c r="AB39" i="1" s="1"/>
  <c r="G24" i="1"/>
  <c r="G40" i="1" s="1"/>
  <c r="S24" i="1"/>
  <c r="S40" i="1" s="1"/>
  <c r="O40" i="1" l="1"/>
  <c r="O41" i="1" s="1"/>
  <c r="AB24" i="1"/>
  <c r="AA40" i="1"/>
  <c r="AA41" i="1" l="1"/>
  <c r="AB41" i="1" s="1"/>
  <c r="AB40" i="1"/>
</calcChain>
</file>

<file path=xl/sharedStrings.xml><?xml version="1.0" encoding="utf-8"?>
<sst xmlns="http://schemas.openxmlformats.org/spreadsheetml/2006/main" count="206" uniqueCount="117">
  <si>
    <t>Návrh rozpočtu 2020</t>
  </si>
  <si>
    <t>Název organizace:</t>
  </si>
  <si>
    <t xml:space="preserve">Základní škola a Mateřská škola, Chomutov, 17. listopadu 4728, příspěvková organizace </t>
  </si>
  <si>
    <t>IČO:</t>
  </si>
  <si>
    <t>Sídlo:</t>
  </si>
  <si>
    <t xml:space="preserve">Chomutov, 17. listopadu 4728, 430 04 Chomutov </t>
  </si>
  <si>
    <t xml:space="preserve">Poř.č. řádku </t>
  </si>
  <si>
    <t>Ukazatel</t>
  </si>
  <si>
    <t>Skutečnost k 31.12.2018</t>
  </si>
  <si>
    <t xml:space="preserve">Schválený rozpočet (plán NaV 2019)  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</si>
  <si>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</si>
  <si>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</si>
  <si>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</si>
  <si>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</si>
  <si>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</si>
  <si>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</si>
  <si>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</si>
  <si>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</si>
  <si>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</si>
  <si>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</si>
  <si>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</si>
  <si>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</si>
  <si>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</si>
  <si>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</si>
  <si>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 stravování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</si>
  <si>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</si>
  <si>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</si>
  <si>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</si>
  <si>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</si>
  <si>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</si>
  <si>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</si>
  <si>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</si>
  <si>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</si>
  <si>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</si>
  <si>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</si>
  <si>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</si>
  <si>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 xml:space="preserve">Ostatní výnosy  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</si>
  <si>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</si>
  <si>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</si>
  <si>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</si>
  <si>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</si>
  <si>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</si>
  <si>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</si>
  <si>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</si>
  <si>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</si>
  <si>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</si>
  <si>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</si>
  <si>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</si>
  <si>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</si>
  <si>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</si>
  <si>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</si>
  <si>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</si>
  <si>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</si>
  <si>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</si>
  <si>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</si>
  <si>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</si>
  <si>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</si>
  <si>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</si>
  <si>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</si>
  <si>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</si>
  <si>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</si>
  <si>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</si>
  <si>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</si>
  <si>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</si>
  <si>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 xml:space="preserve"> 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</si>
  <si>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</si>
  <si>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</si>
  <si>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</si>
  <si>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</si>
  <si>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</si>
  <si>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</si>
  <si>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</si>
  <si>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</si>
  <si>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</si>
  <si>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</si>
  <si>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</si>
  <si>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</si>
  <si>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</si>
  <si>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</si>
  <si>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</si>
  <si>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</si>
  <si>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</si>
  <si>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</si>
  <si>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</si>
  <si>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</si>
  <si>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</si>
  <si>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</si>
  <si>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</si>
  <si>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</si>
  <si>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</si>
  <si>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</si>
  <si>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</si>
  <si>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skutečnost k 30.6.2019</t>
  </si>
  <si>
    <t>Plán k 1.1.</t>
  </si>
  <si>
    <t>Stavy fondů</t>
  </si>
  <si>
    <t>celkem</t>
  </si>
  <si>
    <t>Rezervní fond</t>
  </si>
  <si>
    <t>RF</t>
  </si>
  <si>
    <t>Fond investic</t>
  </si>
  <si>
    <t>FRIM</t>
  </si>
  <si>
    <t>Fond odměn</t>
  </si>
  <si>
    <t>FO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</si>
  <si>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</si>
  <si>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</si>
  <si>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</si>
  <si>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</si>
  <si>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</si>
  <si>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</si>
  <si>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</si>
  <si>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Příjmy : V roce 2020 plánujeme snížení příjmu za pronájem nebytových prostor (MUDr. Šnajdrová - ordinace)</t>
  </si>
  <si>
    <t>Výdaje: navýšení výdajů u položky 518 - služby (nájemné za pronajímané nebytové prostory pro naší školu při nemocnici, nájemné za pronájem kopírovacích strojů)</t>
  </si>
  <si>
    <t>Dne:</t>
  </si>
  <si>
    <t xml:space="preserve">Sestavil: </t>
  </si>
  <si>
    <t>Jindřiška Beránková</t>
  </si>
  <si>
    <t xml:space="preserve">Schválil: </t>
  </si>
  <si>
    <t>Mgr. Hana Horská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</si>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</sst>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4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0" fillId="0" borderId="13" xfId="0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FF0000"/>
  </sheetPr>
  <dimension ref="A1:AD276"/>
  <sheetViews>
    <sheetView showGridLines="0" tabSelected="1" zoomScale="80" zoomScaleNormal="80" zoomScaleSheetLayoutView="80" workbookViewId="0">
      <selection activeCell="B61" sqref="B61:U6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3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46789791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498.6</v>
      </c>
      <c r="G15" s="47">
        <f>SUM(D15:F15)</f>
        <v>498.6</v>
      </c>
      <c r="H15" s="48">
        <v>257.60000000000002</v>
      </c>
      <c r="I15" s="49">
        <f>G15+H15</f>
        <v>756.2</v>
      </c>
      <c r="J15" s="44"/>
      <c r="K15" s="45"/>
      <c r="L15" s="46">
        <v>400</v>
      </c>
      <c r="M15" s="47">
        <f t="shared" ref="M15:M23" si="0">SUM(J15:L15)</f>
        <v>400</v>
      </c>
      <c r="N15" s="48">
        <v>200</v>
      </c>
      <c r="O15" s="49">
        <f>M15+N15</f>
        <v>600</v>
      </c>
      <c r="P15" s="44"/>
      <c r="Q15" s="45"/>
      <c r="R15" s="46">
        <v>287.39999999999998</v>
      </c>
      <c r="S15" s="47">
        <f>SUM(P15:R15)</f>
        <v>287.39999999999998</v>
      </c>
      <c r="T15" s="48">
        <v>171.3</v>
      </c>
      <c r="U15" s="49">
        <f>S15+T15</f>
        <v>458.7</v>
      </c>
      <c r="V15" s="44"/>
      <c r="W15" s="45"/>
      <c r="X15" s="46">
        <v>400</v>
      </c>
      <c r="Y15" s="47">
        <f>SUM(V15:X15)</f>
        <v>400</v>
      </c>
      <c r="Z15" s="48">
        <v>200</v>
      </c>
      <c r="AA15" s="49">
        <f>Y15+Z15</f>
        <v>600</v>
      </c>
      <c r="AB15" s="50">
        <f>(AA15/O15)</f>
        <v>1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4260</v>
      </c>
      <c r="E16" s="54"/>
      <c r="F16" s="54"/>
      <c r="G16" s="55">
        <f t="shared" ref="G16:G23" si="1">SUM(D16:F16)</f>
        <v>4260</v>
      </c>
      <c r="H16" s="56"/>
      <c r="I16" s="49">
        <f t="shared" ref="I16:I23" si="2">G16+H16</f>
        <v>4260</v>
      </c>
      <c r="J16" s="53">
        <v>4260</v>
      </c>
      <c r="K16" s="54"/>
      <c r="L16" s="54"/>
      <c r="M16" s="55">
        <f t="shared" si="0"/>
        <v>4260</v>
      </c>
      <c r="N16" s="56"/>
      <c r="O16" s="49">
        <f t="shared" ref="O16:O20" si="3">M16+N16</f>
        <v>4260</v>
      </c>
      <c r="P16" s="53">
        <v>2270</v>
      </c>
      <c r="Q16" s="54"/>
      <c r="R16" s="54"/>
      <c r="S16" s="55">
        <f t="shared" ref="S16:S23" si="4">SUM(P16:R16)</f>
        <v>2270</v>
      </c>
      <c r="T16" s="56"/>
      <c r="U16" s="49">
        <f t="shared" ref="U16:U20" si="5">S16+T16</f>
        <v>2270</v>
      </c>
      <c r="V16" s="53">
        <v>4370</v>
      </c>
      <c r="W16" s="54"/>
      <c r="X16" s="54"/>
      <c r="Y16" s="55">
        <f t="shared" ref="Y16:Y23" si="6">SUM(V16:X16)</f>
        <v>4370</v>
      </c>
      <c r="Z16" s="56"/>
      <c r="AA16" s="49">
        <f t="shared" ref="AA16:AA20" si="7">Y16+Z16</f>
        <v>4370</v>
      </c>
      <c r="AB16" s="50">
        <f t="shared" ref="AB16:AB24" si="8">(AA16/O16)</f>
        <v>1.0258215962441315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190</v>
      </c>
      <c r="E17" s="59">
        <v>44</v>
      </c>
      <c r="F17" s="59"/>
      <c r="G17" s="55">
        <f t="shared" si="1"/>
        <v>234</v>
      </c>
      <c r="H17" s="60"/>
      <c r="I17" s="49">
        <f t="shared" si="2"/>
        <v>234</v>
      </c>
      <c r="J17" s="58"/>
      <c r="K17" s="59"/>
      <c r="L17" s="59"/>
      <c r="M17" s="55">
        <f t="shared" si="0"/>
        <v>0</v>
      </c>
      <c r="N17" s="60"/>
      <c r="O17" s="49">
        <f t="shared" si="3"/>
        <v>0</v>
      </c>
      <c r="P17" s="58">
        <v>169.3</v>
      </c>
      <c r="Q17" s="59">
        <v>41.5</v>
      </c>
      <c r="R17" s="59"/>
      <c r="S17" s="55">
        <f t="shared" si="4"/>
        <v>210.8</v>
      </c>
      <c r="T17" s="60"/>
      <c r="U17" s="49">
        <f t="shared" si="5"/>
        <v>210.8</v>
      </c>
      <c r="V17" s="58"/>
      <c r="W17" s="59"/>
      <c r="X17" s="59"/>
      <c r="Y17" s="55">
        <f t="shared" si="6"/>
        <v>0</v>
      </c>
      <c r="Z17" s="60"/>
      <c r="AA17" s="49">
        <f t="shared" si="7"/>
        <v>0</v>
      </c>
      <c r="AB17" s="50" t="e">
        <f t="shared" si="8"/>
        <v>#DIV/0!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>
        <v>0</v>
      </c>
      <c r="E18" s="63">
        <v>37732.300000000003</v>
      </c>
      <c r="F18" s="59"/>
      <c r="G18" s="55">
        <f t="shared" si="1"/>
        <v>37732.300000000003</v>
      </c>
      <c r="H18" s="48"/>
      <c r="I18" s="49">
        <f t="shared" si="2"/>
        <v>37732.300000000003</v>
      </c>
      <c r="J18" s="62"/>
      <c r="K18" s="63">
        <v>37345.300000000003</v>
      </c>
      <c r="L18" s="59"/>
      <c r="M18" s="55">
        <f t="shared" si="0"/>
        <v>37345.300000000003</v>
      </c>
      <c r="N18" s="48"/>
      <c r="O18" s="49">
        <f t="shared" si="3"/>
        <v>37345.300000000003</v>
      </c>
      <c r="P18" s="62"/>
      <c r="Q18" s="63">
        <v>19545</v>
      </c>
      <c r="R18" s="59"/>
      <c r="S18" s="55">
        <f t="shared" si="4"/>
        <v>19545</v>
      </c>
      <c r="T18" s="48"/>
      <c r="U18" s="49">
        <f t="shared" si="5"/>
        <v>19545</v>
      </c>
      <c r="V18" s="62"/>
      <c r="W18" s="63">
        <v>40686</v>
      </c>
      <c r="X18" s="59"/>
      <c r="Y18" s="55">
        <f t="shared" si="6"/>
        <v>40686</v>
      </c>
      <c r="Z18" s="48"/>
      <c r="AA18" s="49">
        <f t="shared" si="7"/>
        <v>40686</v>
      </c>
      <c r="AB18" s="50">
        <f t="shared" si="8"/>
        <v>1.0894543623963389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>
        <v>0</v>
      </c>
      <c r="E19" s="59"/>
      <c r="F19" s="66"/>
      <c r="G19" s="55">
        <f t="shared" si="1"/>
        <v>0</v>
      </c>
      <c r="H19" s="67">
        <v>0</v>
      </c>
      <c r="I19" s="49">
        <f t="shared" si="2"/>
        <v>0</v>
      </c>
      <c r="J19" s="65"/>
      <c r="K19" s="59"/>
      <c r="L19" s="66"/>
      <c r="M19" s="55">
        <f t="shared" si="0"/>
        <v>0</v>
      </c>
      <c r="N19" s="67"/>
      <c r="O19" s="49">
        <f t="shared" si="3"/>
        <v>0</v>
      </c>
      <c r="P19" s="65"/>
      <c r="Q19" s="59"/>
      <c r="R19" s="66"/>
      <c r="S19" s="55">
        <f t="shared" si="4"/>
        <v>0</v>
      </c>
      <c r="T19" s="67"/>
      <c r="U19" s="49">
        <f t="shared" si="5"/>
        <v>0</v>
      </c>
      <c r="V19" s="65"/>
      <c r="W19" s="59"/>
      <c r="X19" s="66"/>
      <c r="Y19" s="55">
        <f t="shared" si="6"/>
        <v>0</v>
      </c>
      <c r="Z19" s="67"/>
      <c r="AA19" s="49">
        <f t="shared" si="7"/>
        <v>0</v>
      </c>
      <c r="AB19" s="50" t="e">
        <f t="shared" si="8"/>
        <v>#DIV/0!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>
        <v>0</v>
      </c>
      <c r="E20" s="54"/>
      <c r="F20" s="69">
        <v>406.7</v>
      </c>
      <c r="G20" s="55">
        <v>723.5</v>
      </c>
      <c r="H20" s="67">
        <v>0</v>
      </c>
      <c r="I20" s="49">
        <f t="shared" si="2"/>
        <v>723.5</v>
      </c>
      <c r="J20" s="62"/>
      <c r="K20" s="54"/>
      <c r="L20" s="69">
        <v>250</v>
      </c>
      <c r="M20" s="55">
        <f t="shared" si="0"/>
        <v>250</v>
      </c>
      <c r="N20" s="67"/>
      <c r="O20" s="49">
        <f t="shared" si="3"/>
        <v>250</v>
      </c>
      <c r="P20" s="62"/>
      <c r="Q20" s="54"/>
      <c r="R20" s="69">
        <v>291</v>
      </c>
      <c r="S20" s="55">
        <f t="shared" si="4"/>
        <v>291</v>
      </c>
      <c r="T20" s="67"/>
      <c r="U20" s="49">
        <f t="shared" si="5"/>
        <v>291</v>
      </c>
      <c r="V20" s="62"/>
      <c r="W20" s="54"/>
      <c r="X20" s="69">
        <v>250</v>
      </c>
      <c r="Y20" s="55">
        <f t="shared" si="6"/>
        <v>250</v>
      </c>
      <c r="Z20" s="67"/>
      <c r="AA20" s="49">
        <f t="shared" si="7"/>
        <v>250</v>
      </c>
      <c r="AB20" s="50">
        <f t="shared" si="8"/>
        <v>1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19</v>
      </c>
      <c r="G21" s="55">
        <f t="shared" si="1"/>
        <v>19</v>
      </c>
      <c r="H21" s="71">
        <v>426.1</v>
      </c>
      <c r="I21" s="49">
        <f>G21+H21</f>
        <v>445.1</v>
      </c>
      <c r="J21" s="62"/>
      <c r="K21" s="54"/>
      <c r="L21" s="69"/>
      <c r="M21" s="55">
        <f t="shared" si="0"/>
        <v>0</v>
      </c>
      <c r="N21" s="71">
        <v>400</v>
      </c>
      <c r="O21" s="49">
        <f>M21+N21</f>
        <v>400</v>
      </c>
      <c r="P21" s="62"/>
      <c r="Q21" s="54"/>
      <c r="R21" s="69">
        <v>2</v>
      </c>
      <c r="S21" s="55">
        <f t="shared" si="4"/>
        <v>2</v>
      </c>
      <c r="T21" s="71">
        <v>228.2</v>
      </c>
      <c r="U21" s="49">
        <f>S21+T21</f>
        <v>230.2</v>
      </c>
      <c r="V21" s="62"/>
      <c r="W21" s="54"/>
      <c r="X21" s="69"/>
      <c r="Y21" s="55">
        <f t="shared" si="6"/>
        <v>0</v>
      </c>
      <c r="Z21" s="71">
        <v>363</v>
      </c>
      <c r="AA21" s="49">
        <f>Y21+Z21</f>
        <v>363</v>
      </c>
      <c r="AB21" s="50">
        <f t="shared" si="8"/>
        <v>0.90749999999999997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/>
      <c r="G22" s="55">
        <f t="shared" si="1"/>
        <v>0</v>
      </c>
      <c r="H22" s="71">
        <v>426.1</v>
      </c>
      <c r="I22" s="49">
        <f t="shared" si="2"/>
        <v>426.1</v>
      </c>
      <c r="J22" s="62"/>
      <c r="K22" s="54"/>
      <c r="L22" s="69"/>
      <c r="M22" s="55">
        <f t="shared" si="0"/>
        <v>0</v>
      </c>
      <c r="N22" s="71">
        <v>400</v>
      </c>
      <c r="O22" s="49">
        <f t="shared" ref="O22:O23" si="9">M22+N22</f>
        <v>400</v>
      </c>
      <c r="P22" s="62"/>
      <c r="Q22" s="54"/>
      <c r="R22" s="69"/>
      <c r="S22" s="55">
        <f t="shared" si="4"/>
        <v>0</v>
      </c>
      <c r="T22" s="71"/>
      <c r="U22" s="49">
        <f t="shared" ref="U22:U23" si="10">S22+T22</f>
        <v>0</v>
      </c>
      <c r="V22" s="62"/>
      <c r="W22" s="54"/>
      <c r="X22" s="69"/>
      <c r="Y22" s="55">
        <f t="shared" si="6"/>
        <v>0</v>
      </c>
      <c r="Z22" s="71">
        <v>363</v>
      </c>
      <c r="AA22" s="49">
        <f t="shared" ref="AA22:AA23" si="11">Y22+Z22</f>
        <v>363</v>
      </c>
      <c r="AB22" s="50">
        <f t="shared" si="8"/>
        <v>0.90749999999999997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/>
      <c r="G23" s="77">
        <f t="shared" si="1"/>
        <v>0</v>
      </c>
      <c r="H23" s="78">
        <v>0</v>
      </c>
      <c r="I23" s="79">
        <f t="shared" si="2"/>
        <v>0</v>
      </c>
      <c r="J23" s="74"/>
      <c r="K23" s="75"/>
      <c r="L23" s="76"/>
      <c r="M23" s="77">
        <f t="shared" si="0"/>
        <v>0</v>
      </c>
      <c r="N23" s="78">
        <v>0</v>
      </c>
      <c r="O23" s="79">
        <f t="shared" si="9"/>
        <v>0</v>
      </c>
      <c r="P23" s="74"/>
      <c r="Q23" s="75"/>
      <c r="R23" s="76"/>
      <c r="S23" s="77">
        <f t="shared" si="4"/>
        <v>0</v>
      </c>
      <c r="T23" s="78"/>
      <c r="U23" s="79">
        <f t="shared" si="10"/>
        <v>0</v>
      </c>
      <c r="V23" s="74"/>
      <c r="W23" s="75"/>
      <c r="X23" s="76"/>
      <c r="Y23" s="77">
        <f t="shared" si="6"/>
        <v>0</v>
      </c>
      <c r="Z23" s="78"/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4450</v>
      </c>
      <c r="E24" s="84">
        <f>SUM(E15:E21)</f>
        <v>37776.300000000003</v>
      </c>
      <c r="F24" s="84">
        <f>SUM(F15:F21)</f>
        <v>924.3</v>
      </c>
      <c r="G24" s="85">
        <f>SUM(D24:F24)</f>
        <v>43150.600000000006</v>
      </c>
      <c r="H24" s="86">
        <f>SUM(H15:H21)</f>
        <v>683.7</v>
      </c>
      <c r="I24" s="86">
        <f>SUM(I15:I21)</f>
        <v>44151.1</v>
      </c>
      <c r="J24" s="83">
        <f>SUM(J15:J21)</f>
        <v>4260</v>
      </c>
      <c r="K24" s="84">
        <f>SUM(K15:K21)</f>
        <v>37345.300000000003</v>
      </c>
      <c r="L24" s="84">
        <f>SUM(L15:L21)</f>
        <v>650</v>
      </c>
      <c r="M24" s="85">
        <f>SUM(J24:L24)</f>
        <v>42255.3</v>
      </c>
      <c r="N24" s="86">
        <f>SUM(N15:N21)</f>
        <v>600</v>
      </c>
      <c r="O24" s="86">
        <f>SUM(O15:O21)</f>
        <v>42855.3</v>
      </c>
      <c r="P24" s="83">
        <f>SUM(P15:P21)</f>
        <v>2439.3000000000002</v>
      </c>
      <c r="Q24" s="84">
        <f>SUM(Q15:Q21)</f>
        <v>19586.5</v>
      </c>
      <c r="R24" s="84">
        <f>SUM(R15:R21)</f>
        <v>580.4</v>
      </c>
      <c r="S24" s="85">
        <f>SUM(P24:R24)</f>
        <v>22606.2</v>
      </c>
      <c r="T24" s="86">
        <f>SUM(T15:T21)</f>
        <v>399.5</v>
      </c>
      <c r="U24" s="86">
        <f>SUM(U15:U21)</f>
        <v>23005.7</v>
      </c>
      <c r="V24" s="83">
        <f>SUM(V15:V21)</f>
        <v>4370</v>
      </c>
      <c r="W24" s="84">
        <f>SUM(W15:W21)</f>
        <v>40686</v>
      </c>
      <c r="X24" s="84">
        <f>SUM(X15:X21)</f>
        <v>650</v>
      </c>
      <c r="Y24" s="85">
        <f>SUM(V24:X24)</f>
        <v>45706</v>
      </c>
      <c r="Z24" s="86">
        <f>SUM(Z15:Z21)</f>
        <v>563</v>
      </c>
      <c r="AA24" s="86">
        <f>SUM(AA15:AA21)</f>
        <v>46269</v>
      </c>
      <c r="AB24" s="87">
        <f t="shared" si="8"/>
        <v>1.0796564252262846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804.6</v>
      </c>
      <c r="E28" s="111">
        <v>0</v>
      </c>
      <c r="F28" s="111">
        <v>0</v>
      </c>
      <c r="G28" s="112">
        <f>SUM(D28:F28)</f>
        <v>804.6</v>
      </c>
      <c r="H28" s="112">
        <v>0</v>
      </c>
      <c r="I28" s="113">
        <f>G28+H28</f>
        <v>804.6</v>
      </c>
      <c r="J28" s="114">
        <v>500</v>
      </c>
      <c r="K28" s="111">
        <v>0</v>
      </c>
      <c r="L28" s="111">
        <v>100</v>
      </c>
      <c r="M28" s="112">
        <f>SUM(J28:L28)</f>
        <v>600</v>
      </c>
      <c r="N28" s="112">
        <v>0</v>
      </c>
      <c r="O28" s="113">
        <f>M28+N28</f>
        <v>600</v>
      </c>
      <c r="P28" s="114">
        <v>14.3</v>
      </c>
      <c r="Q28" s="111">
        <v>0</v>
      </c>
      <c r="R28" s="111">
        <v>0</v>
      </c>
      <c r="S28" s="112">
        <f>SUM(P28:R28)</f>
        <v>14.3</v>
      </c>
      <c r="T28" s="112">
        <v>0</v>
      </c>
      <c r="U28" s="113">
        <f>S28+T28</f>
        <v>14.3</v>
      </c>
      <c r="V28" s="114">
        <v>515</v>
      </c>
      <c r="W28" s="111">
        <v>0</v>
      </c>
      <c r="X28" s="111">
        <v>0</v>
      </c>
      <c r="Y28" s="112">
        <f>SUM(V28:X28)</f>
        <v>515</v>
      </c>
      <c r="Z28" s="112">
        <v>0</v>
      </c>
      <c r="AA28" s="113">
        <f>Y28+Z28</f>
        <v>515</v>
      </c>
      <c r="AB28" s="50">
        <f t="shared" ref="AB28:AB41" si="12">(AA28/O28)</f>
        <v>0.85833333333333328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642.1</v>
      </c>
      <c r="E29" s="116">
        <v>586.1</v>
      </c>
      <c r="F29" s="116">
        <v>350.8</v>
      </c>
      <c r="G29" s="117">
        <v>1896.8</v>
      </c>
      <c r="H29" s="118">
        <v>97.9</v>
      </c>
      <c r="I29" s="49">
        <f t="shared" ref="I29:I37" si="13">G29+H29</f>
        <v>1994.7</v>
      </c>
      <c r="J29" s="119">
        <v>640.5</v>
      </c>
      <c r="K29" s="116">
        <v>396</v>
      </c>
      <c r="L29" s="116">
        <v>200</v>
      </c>
      <c r="M29" s="117">
        <f t="shared" ref="M29:M38" si="14">SUM(J29:L29)</f>
        <v>1236.5</v>
      </c>
      <c r="N29" s="118">
        <v>400</v>
      </c>
      <c r="O29" s="49">
        <f t="shared" ref="O29:O38" si="15">M29+N29</f>
        <v>1636.5</v>
      </c>
      <c r="P29" s="119">
        <v>279</v>
      </c>
      <c r="Q29" s="116">
        <v>133.30000000000001</v>
      </c>
      <c r="R29" s="116">
        <v>324.3</v>
      </c>
      <c r="S29" s="117">
        <f t="shared" ref="S29:S38" si="16">SUM(P29:R29)</f>
        <v>736.6</v>
      </c>
      <c r="T29" s="118">
        <v>63.8</v>
      </c>
      <c r="U29" s="49">
        <f t="shared" ref="U29:U38" si="17">S29+T29</f>
        <v>800.4</v>
      </c>
      <c r="V29" s="119">
        <v>790</v>
      </c>
      <c r="W29" s="116">
        <v>500</v>
      </c>
      <c r="X29" s="116">
        <v>100</v>
      </c>
      <c r="Y29" s="117">
        <f t="shared" ref="Y29:Y38" si="18">SUM(V29:X29)</f>
        <v>1390</v>
      </c>
      <c r="Z29" s="118">
        <v>400</v>
      </c>
      <c r="AA29" s="49">
        <f t="shared" ref="AA29:AA38" si="19">Y29+Z29</f>
        <v>1790</v>
      </c>
      <c r="AB29" s="50">
        <f t="shared" si="12"/>
        <v>1.093797739077299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1183.9000000000001</v>
      </c>
      <c r="E30" s="120">
        <v>0</v>
      </c>
      <c r="F30" s="120">
        <v>0</v>
      </c>
      <c r="G30" s="117">
        <f t="shared" ref="G30:G38" si="20">SUM(D30:F30)</f>
        <v>1183.9000000000001</v>
      </c>
      <c r="H30" s="117">
        <v>196.5</v>
      </c>
      <c r="I30" s="49">
        <f t="shared" si="13"/>
        <v>1380.4</v>
      </c>
      <c r="J30" s="121">
        <v>1336</v>
      </c>
      <c r="K30" s="120">
        <v>0</v>
      </c>
      <c r="L30" s="120">
        <v>120</v>
      </c>
      <c r="M30" s="117">
        <f t="shared" si="14"/>
        <v>1456</v>
      </c>
      <c r="N30" s="117">
        <v>150</v>
      </c>
      <c r="O30" s="49">
        <f t="shared" si="15"/>
        <v>1606</v>
      </c>
      <c r="P30" s="121">
        <v>1054.5</v>
      </c>
      <c r="Q30" s="120">
        <v>0</v>
      </c>
      <c r="R30" s="120">
        <v>0</v>
      </c>
      <c r="S30" s="117">
        <f t="shared" si="16"/>
        <v>1054.5</v>
      </c>
      <c r="T30" s="117">
        <v>0</v>
      </c>
      <c r="U30" s="49">
        <f t="shared" si="17"/>
        <v>1054.5</v>
      </c>
      <c r="V30" s="121">
        <v>1336</v>
      </c>
      <c r="W30" s="120">
        <v>0</v>
      </c>
      <c r="X30" s="120">
        <v>120</v>
      </c>
      <c r="Y30" s="117">
        <f t="shared" si="18"/>
        <v>1456</v>
      </c>
      <c r="Z30" s="117">
        <v>113</v>
      </c>
      <c r="AA30" s="49">
        <f t="shared" si="19"/>
        <v>1569</v>
      </c>
      <c r="AB30" s="50">
        <f t="shared" si="12"/>
        <v>0.97696139476961397</v>
      </c>
      <c r="AC30" s="3"/>
      <c r="AD30" s="3"/>
    </row>
    <row r="31" spans="1:30" x14ac:dyDescent="0.25">
      <c r="A31" s="1"/>
      <c r="B31" s="51" t="s">
        <v>56</v>
      </c>
      <c r="C31" s="70" t="s">
        <v>57</v>
      </c>
      <c r="D31" s="120">
        <v>846.5</v>
      </c>
      <c r="E31" s="120">
        <v>89.9</v>
      </c>
      <c r="F31" s="120">
        <v>32.6</v>
      </c>
      <c r="G31" s="117">
        <f t="shared" si="20"/>
        <v>969</v>
      </c>
      <c r="H31" s="117">
        <v>58</v>
      </c>
      <c r="I31" s="49">
        <f t="shared" si="13"/>
        <v>1027</v>
      </c>
      <c r="J31" s="121">
        <v>556</v>
      </c>
      <c r="K31" s="120">
        <v>55.2</v>
      </c>
      <c r="L31" s="120">
        <v>80</v>
      </c>
      <c r="M31" s="117">
        <f t="shared" si="14"/>
        <v>691.2</v>
      </c>
      <c r="N31" s="117">
        <v>0</v>
      </c>
      <c r="O31" s="49">
        <f t="shared" si="15"/>
        <v>691.2</v>
      </c>
      <c r="P31" s="121">
        <v>294.5</v>
      </c>
      <c r="Q31" s="120">
        <v>14</v>
      </c>
      <c r="R31" s="120">
        <v>24.5</v>
      </c>
      <c r="S31" s="117">
        <f t="shared" si="16"/>
        <v>333</v>
      </c>
      <c r="T31" s="117">
        <v>0</v>
      </c>
      <c r="U31" s="49">
        <f t="shared" si="17"/>
        <v>333</v>
      </c>
      <c r="V31" s="121">
        <v>825</v>
      </c>
      <c r="W31" s="120">
        <v>55</v>
      </c>
      <c r="X31" s="120">
        <v>80</v>
      </c>
      <c r="Y31" s="117">
        <f t="shared" si="18"/>
        <v>960</v>
      </c>
      <c r="Z31" s="117">
        <v>0</v>
      </c>
      <c r="AA31" s="49">
        <f t="shared" si="19"/>
        <v>960</v>
      </c>
      <c r="AB31" s="50">
        <f t="shared" si="12"/>
        <v>1.3888888888888888</v>
      </c>
      <c r="AC31" s="3"/>
      <c r="AD31" s="3"/>
    </row>
    <row r="32" spans="1:30" x14ac:dyDescent="0.25">
      <c r="A32" s="1"/>
      <c r="B32" s="51" t="s">
        <v>58</v>
      </c>
      <c r="C32" s="70" t="s">
        <v>59</v>
      </c>
      <c r="D32" s="122">
        <v>123.5</v>
      </c>
      <c r="E32" s="120">
        <v>27262.6</v>
      </c>
      <c r="F32" s="120">
        <v>317.7</v>
      </c>
      <c r="G32" s="117">
        <f t="shared" si="20"/>
        <v>27703.8</v>
      </c>
      <c r="H32" s="117">
        <v>79.8</v>
      </c>
      <c r="I32" s="49">
        <f t="shared" si="13"/>
        <v>27783.599999999999</v>
      </c>
      <c r="J32" s="123">
        <v>0</v>
      </c>
      <c r="K32" s="120">
        <v>26703.200000000001</v>
      </c>
      <c r="L32" s="120">
        <v>150</v>
      </c>
      <c r="M32" s="117">
        <f t="shared" si="14"/>
        <v>26853.200000000001</v>
      </c>
      <c r="N32" s="117">
        <v>50</v>
      </c>
      <c r="O32" s="49">
        <f t="shared" si="15"/>
        <v>26903.200000000001</v>
      </c>
      <c r="P32" s="123"/>
      <c r="Q32" s="120">
        <v>13721.7</v>
      </c>
      <c r="R32" s="120">
        <v>113.1</v>
      </c>
      <c r="S32" s="117">
        <f t="shared" si="16"/>
        <v>13834.800000000001</v>
      </c>
      <c r="T32" s="117">
        <v>0</v>
      </c>
      <c r="U32" s="49">
        <f t="shared" si="17"/>
        <v>13834.800000000001</v>
      </c>
      <c r="V32" s="123">
        <v>0</v>
      </c>
      <c r="W32" s="120">
        <v>29592</v>
      </c>
      <c r="X32" s="120">
        <v>150</v>
      </c>
      <c r="Y32" s="117">
        <f t="shared" si="18"/>
        <v>29742</v>
      </c>
      <c r="Z32" s="117">
        <v>50</v>
      </c>
      <c r="AA32" s="49">
        <f t="shared" si="19"/>
        <v>29792</v>
      </c>
      <c r="AB32" s="50">
        <f t="shared" si="12"/>
        <v>1.1073775610336316</v>
      </c>
      <c r="AC32" s="3"/>
      <c r="AD32" s="3"/>
    </row>
    <row r="33" spans="1:30" x14ac:dyDescent="0.25">
      <c r="A33" s="1"/>
      <c r="B33" s="51" t="s">
        <v>60</v>
      </c>
      <c r="C33" s="64" t="s">
        <v>61</v>
      </c>
      <c r="D33" s="122">
        <v>123.5</v>
      </c>
      <c r="E33" s="120">
        <v>26972.9</v>
      </c>
      <c r="F33" s="120">
        <v>189.8</v>
      </c>
      <c r="G33" s="117">
        <f t="shared" si="20"/>
        <v>27286.2</v>
      </c>
      <c r="H33" s="117">
        <v>79.8</v>
      </c>
      <c r="I33" s="49">
        <f t="shared" si="13"/>
        <v>27366</v>
      </c>
      <c r="J33" s="123">
        <v>0</v>
      </c>
      <c r="K33" s="120">
        <v>26693.200000000001</v>
      </c>
      <c r="L33" s="120"/>
      <c r="M33" s="117">
        <f t="shared" si="14"/>
        <v>26693.200000000001</v>
      </c>
      <c r="N33" s="117"/>
      <c r="O33" s="49">
        <f t="shared" si="15"/>
        <v>26693.200000000001</v>
      </c>
      <c r="P33" s="123"/>
      <c r="Q33" s="120">
        <v>13634.9</v>
      </c>
      <c r="R33" s="120">
        <v>0</v>
      </c>
      <c r="S33" s="117">
        <f t="shared" si="16"/>
        <v>13634.9</v>
      </c>
      <c r="T33" s="117">
        <v>0</v>
      </c>
      <c r="U33" s="49">
        <f t="shared" si="17"/>
        <v>13634.9</v>
      </c>
      <c r="V33" s="123">
        <v>0</v>
      </c>
      <c r="W33" s="120">
        <v>29592</v>
      </c>
      <c r="X33" s="120">
        <v>150</v>
      </c>
      <c r="Y33" s="117">
        <f t="shared" si="18"/>
        <v>29742</v>
      </c>
      <c r="Z33" s="117"/>
      <c r="AA33" s="49">
        <f t="shared" si="19"/>
        <v>29742</v>
      </c>
      <c r="AB33" s="50">
        <f t="shared" si="12"/>
        <v>1.1142163547270465</v>
      </c>
      <c r="AC33" s="3"/>
      <c r="AD33" s="3"/>
    </row>
    <row r="34" spans="1:30" x14ac:dyDescent="0.25">
      <c r="A34" s="1"/>
      <c r="B34" s="51" t="s">
        <v>62</v>
      </c>
      <c r="C34" s="124" t="s">
        <v>63</v>
      </c>
      <c r="D34" s="122">
        <v>0</v>
      </c>
      <c r="E34" s="120">
        <v>289.7</v>
      </c>
      <c r="F34" s="120">
        <v>127.9</v>
      </c>
      <c r="G34" s="117">
        <f t="shared" si="20"/>
        <v>417.6</v>
      </c>
      <c r="H34" s="117">
        <v>0</v>
      </c>
      <c r="I34" s="49">
        <f t="shared" si="13"/>
        <v>417.6</v>
      </c>
      <c r="J34" s="123">
        <v>0</v>
      </c>
      <c r="K34" s="120">
        <v>10</v>
      </c>
      <c r="L34" s="120"/>
      <c r="M34" s="117">
        <f>SUM(J34:L34)</f>
        <v>10</v>
      </c>
      <c r="N34" s="117"/>
      <c r="O34" s="49">
        <f t="shared" si="15"/>
        <v>10</v>
      </c>
      <c r="P34" s="123" t="s">
        <v>64</v>
      </c>
      <c r="Q34" s="120">
        <v>86.8</v>
      </c>
      <c r="R34" s="120">
        <v>115.2</v>
      </c>
      <c r="S34" s="117">
        <f t="shared" si="16"/>
        <v>202</v>
      </c>
      <c r="T34" s="117">
        <v>0</v>
      </c>
      <c r="U34" s="49">
        <f t="shared" si="17"/>
        <v>202</v>
      </c>
      <c r="V34" s="123">
        <v>0</v>
      </c>
      <c r="W34" s="120">
        <v>0</v>
      </c>
      <c r="X34" s="120">
        <v>0</v>
      </c>
      <c r="Y34" s="117">
        <f t="shared" si="18"/>
        <v>0</v>
      </c>
      <c r="Z34" s="117"/>
      <c r="AA34" s="49">
        <f t="shared" si="19"/>
        <v>0</v>
      </c>
      <c r="AB34" s="50">
        <f t="shared" si="12"/>
        <v>0</v>
      </c>
      <c r="AC34" s="3"/>
      <c r="AD34" s="3"/>
    </row>
    <row r="35" spans="1:30" x14ac:dyDescent="0.25">
      <c r="A35" s="1"/>
      <c r="B35" s="51" t="s">
        <v>65</v>
      </c>
      <c r="C35" s="70" t="s">
        <v>66</v>
      </c>
      <c r="D35" s="122">
        <v>106.5</v>
      </c>
      <c r="E35" s="120">
        <v>9133.6</v>
      </c>
      <c r="F35" s="120">
        <v>0</v>
      </c>
      <c r="G35" s="117">
        <f t="shared" si="20"/>
        <v>9240.1</v>
      </c>
      <c r="H35" s="117">
        <v>27.1</v>
      </c>
      <c r="I35" s="49">
        <f t="shared" si="13"/>
        <v>9267.2000000000007</v>
      </c>
      <c r="J35" s="123">
        <v>44</v>
      </c>
      <c r="K35" s="120">
        <v>9657</v>
      </c>
      <c r="L35" s="120"/>
      <c r="M35" s="117">
        <f t="shared" si="14"/>
        <v>9701</v>
      </c>
      <c r="N35" s="117"/>
      <c r="O35" s="49">
        <f t="shared" si="15"/>
        <v>9701</v>
      </c>
      <c r="P35" s="123"/>
      <c r="Q35" s="120">
        <v>4668.1000000000004</v>
      </c>
      <c r="R35" s="120">
        <v>0</v>
      </c>
      <c r="S35" s="117">
        <f t="shared" si="16"/>
        <v>4668.1000000000004</v>
      </c>
      <c r="T35" s="117">
        <v>0</v>
      </c>
      <c r="U35" s="49">
        <f t="shared" si="17"/>
        <v>4668.1000000000004</v>
      </c>
      <c r="V35" s="123">
        <v>44</v>
      </c>
      <c r="W35" s="120">
        <v>10005</v>
      </c>
      <c r="X35" s="120"/>
      <c r="Y35" s="117">
        <f t="shared" si="18"/>
        <v>10049</v>
      </c>
      <c r="Z35" s="117"/>
      <c r="AA35" s="49">
        <f t="shared" si="19"/>
        <v>10049</v>
      </c>
      <c r="AB35" s="50">
        <f t="shared" si="12"/>
        <v>1.0358725904545922</v>
      </c>
      <c r="AC35" s="3"/>
      <c r="AD35" s="3"/>
    </row>
    <row r="36" spans="1:30" x14ac:dyDescent="0.25">
      <c r="A36" s="1"/>
      <c r="B36" s="51" t="s">
        <v>67</v>
      </c>
      <c r="C36" s="70" t="s">
        <v>68</v>
      </c>
      <c r="D36" s="120">
        <v>0</v>
      </c>
      <c r="E36" s="120">
        <v>0</v>
      </c>
      <c r="F36" s="120">
        <v>0</v>
      </c>
      <c r="G36" s="117">
        <f t="shared" si="20"/>
        <v>0</v>
      </c>
      <c r="H36" s="117">
        <v>0</v>
      </c>
      <c r="I36" s="49">
        <f t="shared" si="13"/>
        <v>0</v>
      </c>
      <c r="J36" s="121">
        <v>0</v>
      </c>
      <c r="K36" s="120">
        <v>0</v>
      </c>
      <c r="L36" s="120"/>
      <c r="M36" s="117">
        <f t="shared" si="14"/>
        <v>0</v>
      </c>
      <c r="N36" s="117"/>
      <c r="O36" s="49">
        <f t="shared" si="15"/>
        <v>0</v>
      </c>
      <c r="P36" s="121"/>
      <c r="Q36" s="120">
        <v>0</v>
      </c>
      <c r="R36" s="120">
        <v>0</v>
      </c>
      <c r="S36" s="117">
        <f t="shared" si="16"/>
        <v>0</v>
      </c>
      <c r="T36" s="117">
        <v>0</v>
      </c>
      <c r="U36" s="49">
        <f t="shared" si="17"/>
        <v>0</v>
      </c>
      <c r="V36" s="121">
        <v>0</v>
      </c>
      <c r="W36" s="120">
        <v>0</v>
      </c>
      <c r="X36" s="120"/>
      <c r="Y36" s="117">
        <f t="shared" si="18"/>
        <v>0</v>
      </c>
      <c r="Z36" s="117"/>
      <c r="AA36" s="49">
        <f t="shared" si="19"/>
        <v>0</v>
      </c>
      <c r="AB36" s="50" t="e">
        <f t="shared" si="12"/>
        <v>#DIV/0!</v>
      </c>
      <c r="AC36" s="3"/>
      <c r="AD36" s="3"/>
    </row>
    <row r="37" spans="1:30" x14ac:dyDescent="0.25">
      <c r="A37" s="1"/>
      <c r="B37" s="51" t="s">
        <v>69</v>
      </c>
      <c r="C37" s="70" t="s">
        <v>70</v>
      </c>
      <c r="D37" s="120">
        <v>684.5</v>
      </c>
      <c r="E37" s="120">
        <v>0</v>
      </c>
      <c r="F37" s="120">
        <v>0</v>
      </c>
      <c r="G37" s="117">
        <f t="shared" si="20"/>
        <v>684.5</v>
      </c>
      <c r="H37" s="117">
        <v>0</v>
      </c>
      <c r="I37" s="49">
        <f t="shared" si="13"/>
        <v>684.5</v>
      </c>
      <c r="J37" s="121">
        <v>684.5</v>
      </c>
      <c r="K37" s="120">
        <v>0</v>
      </c>
      <c r="L37" s="120"/>
      <c r="M37" s="117">
        <f t="shared" si="14"/>
        <v>684.5</v>
      </c>
      <c r="N37" s="117"/>
      <c r="O37" s="49">
        <f t="shared" si="15"/>
        <v>684.5</v>
      </c>
      <c r="P37" s="121">
        <v>342.3</v>
      </c>
      <c r="Q37" s="120">
        <v>0</v>
      </c>
      <c r="R37" s="120">
        <v>0</v>
      </c>
      <c r="S37" s="117">
        <f t="shared" si="16"/>
        <v>342.3</v>
      </c>
      <c r="T37" s="117">
        <v>0</v>
      </c>
      <c r="U37" s="49">
        <f t="shared" si="17"/>
        <v>342.3</v>
      </c>
      <c r="V37" s="121">
        <v>670</v>
      </c>
      <c r="W37" s="120">
        <v>0</v>
      </c>
      <c r="X37" s="120"/>
      <c r="Y37" s="117">
        <f t="shared" si="18"/>
        <v>670</v>
      </c>
      <c r="Z37" s="117"/>
      <c r="AA37" s="49">
        <f t="shared" si="19"/>
        <v>670</v>
      </c>
      <c r="AB37" s="50">
        <f t="shared" si="12"/>
        <v>0.97881665449233013</v>
      </c>
      <c r="AC37" s="3"/>
      <c r="AD37" s="3"/>
    </row>
    <row r="38" spans="1:30" ht="15.75" thickBot="1" x14ac:dyDescent="0.3">
      <c r="A38" s="1"/>
      <c r="B38" s="125" t="s">
        <v>71</v>
      </c>
      <c r="C38" s="126" t="s">
        <v>72</v>
      </c>
      <c r="D38" s="127">
        <v>58.4</v>
      </c>
      <c r="E38" s="127">
        <v>704.1</v>
      </c>
      <c r="F38" s="127">
        <v>223.2</v>
      </c>
      <c r="G38" s="117">
        <f t="shared" si="20"/>
        <v>985.7</v>
      </c>
      <c r="H38" s="128">
        <v>1.6</v>
      </c>
      <c r="I38" s="79">
        <v>986.3</v>
      </c>
      <c r="J38" s="129">
        <v>499</v>
      </c>
      <c r="K38" s="127">
        <v>533.9</v>
      </c>
      <c r="L38" s="127"/>
      <c r="M38" s="128">
        <f t="shared" si="14"/>
        <v>1032.9000000000001</v>
      </c>
      <c r="N38" s="128"/>
      <c r="O38" s="79">
        <f t="shared" si="15"/>
        <v>1032.9000000000001</v>
      </c>
      <c r="P38" s="129">
        <v>27.7</v>
      </c>
      <c r="Q38" s="127">
        <v>287.89999999999998</v>
      </c>
      <c r="R38" s="127">
        <v>114.5</v>
      </c>
      <c r="S38" s="128">
        <f t="shared" si="16"/>
        <v>430.09999999999997</v>
      </c>
      <c r="T38" s="128"/>
      <c r="U38" s="79">
        <f t="shared" si="17"/>
        <v>430.09999999999997</v>
      </c>
      <c r="V38" s="129">
        <v>190</v>
      </c>
      <c r="W38" s="127">
        <v>534</v>
      </c>
      <c r="X38" s="127">
        <v>200</v>
      </c>
      <c r="Y38" s="128">
        <f t="shared" si="18"/>
        <v>924</v>
      </c>
      <c r="Z38" s="128"/>
      <c r="AA38" s="79">
        <f t="shared" si="19"/>
        <v>924</v>
      </c>
      <c r="AB38" s="80">
        <f t="shared" si="12"/>
        <v>0.89456869009584661</v>
      </c>
      <c r="AC38" s="3"/>
      <c r="AD38" s="3"/>
    </row>
    <row r="39" spans="1:30" ht="15.75" thickBot="1" x14ac:dyDescent="0.3">
      <c r="A39" s="1"/>
      <c r="B39" s="81" t="s">
        <v>73</v>
      </c>
      <c r="C39" s="130" t="s">
        <v>74</v>
      </c>
      <c r="D39" s="131">
        <f>SUM(D35:D38)+SUM(D28:D32)</f>
        <v>4450</v>
      </c>
      <c r="E39" s="131">
        <f>SUM(E35:E38)+SUM(E28:E32)</f>
        <v>37776.300000000003</v>
      </c>
      <c r="F39" s="131">
        <f>SUM(F35:F38)+SUM(F28:F32)</f>
        <v>924.3</v>
      </c>
      <c r="G39" s="132">
        <f>SUM(D39:F39)</f>
        <v>43150.600000000006</v>
      </c>
      <c r="H39" s="133">
        <f>SUM(H28:H32)+SUM(H35:H38)</f>
        <v>460.9</v>
      </c>
      <c r="I39" s="134">
        <f>SUM(I35:I38)+SUM(I28:I32)</f>
        <v>43928.3</v>
      </c>
      <c r="J39" s="131">
        <f>SUM(J35:J38)+SUM(J28:J32)</f>
        <v>4260</v>
      </c>
      <c r="K39" s="131">
        <f>SUM(K35:K38)+SUM(K28:K32)</f>
        <v>37345.300000000003</v>
      </c>
      <c r="L39" s="131">
        <f>SUM(L35:L38)+SUM(L28:L32)</f>
        <v>650</v>
      </c>
      <c r="M39" s="132">
        <f>SUM(J39:L39)</f>
        <v>42255.3</v>
      </c>
      <c r="N39" s="133">
        <f>SUM(N28:N32)+SUM(N35:N38)</f>
        <v>600</v>
      </c>
      <c r="O39" s="134">
        <f>SUM(O35:O38)+SUM(O28:O32)</f>
        <v>42855.3</v>
      </c>
      <c r="P39" s="131">
        <f>SUM(P35:P38)+SUM(P28:P32)</f>
        <v>2012.3</v>
      </c>
      <c r="Q39" s="131">
        <f>SUM(Q35:Q38)+SUM(Q28:Q32)</f>
        <v>18825</v>
      </c>
      <c r="R39" s="131">
        <f>SUM(R35:R38)+SUM(R28:R32)</f>
        <v>576.4</v>
      </c>
      <c r="S39" s="132">
        <f>SUM(P39:R39)</f>
        <v>21413.7</v>
      </c>
      <c r="T39" s="133">
        <f>SUM(T28:T32)+SUM(T35:T38)</f>
        <v>63.8</v>
      </c>
      <c r="U39" s="134">
        <f>SUM(U35:U38)+SUM(U28:U32)</f>
        <v>21477.5</v>
      </c>
      <c r="V39" s="131">
        <f>SUM(V35:V38)+SUM(V28:V32)</f>
        <v>4370</v>
      </c>
      <c r="W39" s="131">
        <f>SUM(W35:W38)+SUM(W28:W32)</f>
        <v>40686</v>
      </c>
      <c r="X39" s="131">
        <f>SUM(X35:X38)+SUM(X28:X32)</f>
        <v>650</v>
      </c>
      <c r="Y39" s="132">
        <f>SUM(V39:X39)</f>
        <v>45706</v>
      </c>
      <c r="Z39" s="133">
        <f>SUM(Z28:Z32)+SUM(Z35:Z38)</f>
        <v>563</v>
      </c>
      <c r="AA39" s="134">
        <f>SUM(AA35:AA38)+SUM(AA28:AA32)</f>
        <v>46269</v>
      </c>
      <c r="AB39" s="135">
        <f t="shared" si="12"/>
        <v>1.0796564252262846</v>
      </c>
      <c r="AC39" s="3"/>
      <c r="AD39" s="3"/>
    </row>
    <row r="40" spans="1:30" ht="19.5" thickBot="1" x14ac:dyDescent="0.35">
      <c r="A40" s="1"/>
      <c r="B40" s="136" t="s">
        <v>75</v>
      </c>
      <c r="C40" s="137" t="s">
        <v>76</v>
      </c>
      <c r="D40" s="138">
        <f t="shared" ref="D40:AA40" si="21">D24-D39</f>
        <v>0</v>
      </c>
      <c r="E40" s="138">
        <f t="shared" si="21"/>
        <v>0</v>
      </c>
      <c r="F40" s="138">
        <f t="shared" si="21"/>
        <v>0</v>
      </c>
      <c r="G40" s="139">
        <f t="shared" si="21"/>
        <v>0</v>
      </c>
      <c r="H40" s="139">
        <f t="shared" si="21"/>
        <v>222.80000000000007</v>
      </c>
      <c r="I40" s="140">
        <f t="shared" si="21"/>
        <v>222.79999999999563</v>
      </c>
      <c r="J40" s="138">
        <f t="shared" si="21"/>
        <v>0</v>
      </c>
      <c r="K40" s="138">
        <f t="shared" si="21"/>
        <v>0</v>
      </c>
      <c r="L40" s="138">
        <f t="shared" si="21"/>
        <v>0</v>
      </c>
      <c r="M40" s="139">
        <f t="shared" si="21"/>
        <v>0</v>
      </c>
      <c r="N40" s="139">
        <f t="shared" si="21"/>
        <v>0</v>
      </c>
      <c r="O40" s="140">
        <f t="shared" si="21"/>
        <v>0</v>
      </c>
      <c r="P40" s="138">
        <f t="shared" si="21"/>
        <v>427.00000000000023</v>
      </c>
      <c r="Q40" s="138">
        <f t="shared" si="21"/>
        <v>761.5</v>
      </c>
      <c r="R40" s="138">
        <f t="shared" si="21"/>
        <v>4</v>
      </c>
      <c r="S40" s="139">
        <f t="shared" si="21"/>
        <v>1192.5</v>
      </c>
      <c r="T40" s="139">
        <f t="shared" si="21"/>
        <v>335.7</v>
      </c>
      <c r="U40" s="140">
        <f t="shared" si="21"/>
        <v>1528.2000000000007</v>
      </c>
      <c r="V40" s="138">
        <f t="shared" si="21"/>
        <v>0</v>
      </c>
      <c r="W40" s="138">
        <f t="shared" si="21"/>
        <v>0</v>
      </c>
      <c r="X40" s="138">
        <f t="shared" si="21"/>
        <v>0</v>
      </c>
      <c r="Y40" s="139">
        <f t="shared" si="21"/>
        <v>0</v>
      </c>
      <c r="Z40" s="139">
        <f t="shared" si="21"/>
        <v>0</v>
      </c>
      <c r="AA40" s="140">
        <f t="shared" si="21"/>
        <v>0</v>
      </c>
      <c r="AB40" s="141" t="e">
        <f t="shared" si="12"/>
        <v>#DIV/0!</v>
      </c>
      <c r="AC40" s="3"/>
      <c r="AD40" s="3"/>
    </row>
    <row r="41" spans="1:30" ht="15.75" thickBot="1" x14ac:dyDescent="0.3">
      <c r="A41" s="1"/>
      <c r="B41" s="142" t="s">
        <v>77</v>
      </c>
      <c r="C41" s="143" t="s">
        <v>78</v>
      </c>
      <c r="D41" s="144"/>
      <c r="E41" s="145"/>
      <c r="F41" s="145"/>
      <c r="G41" s="146"/>
      <c r="H41" s="147"/>
      <c r="I41" s="148">
        <f>I40-D16</f>
        <v>-4037.2000000000044</v>
      </c>
      <c r="J41" s="144"/>
      <c r="K41" s="145"/>
      <c r="L41" s="145"/>
      <c r="M41" s="146"/>
      <c r="N41" s="149"/>
      <c r="O41" s="148">
        <f>O40-J16</f>
        <v>-4260</v>
      </c>
      <c r="P41" s="144"/>
      <c r="Q41" s="145"/>
      <c r="R41" s="145"/>
      <c r="S41" s="146"/>
      <c r="T41" s="149"/>
      <c r="U41" s="148">
        <f>U40-P16</f>
        <v>-741.79999999999927</v>
      </c>
      <c r="V41" s="144"/>
      <c r="W41" s="145"/>
      <c r="X41" s="145"/>
      <c r="Y41" s="146"/>
      <c r="Z41" s="149"/>
      <c r="AA41" s="148">
        <f>AA40-V16</f>
        <v>-4370</v>
      </c>
      <c r="AB41" s="50">
        <f t="shared" si="12"/>
        <v>1.0258215962441315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79</v>
      </c>
      <c r="D43" s="159" t="s">
        <v>80</v>
      </c>
      <c r="E43" s="160" t="s">
        <v>81</v>
      </c>
      <c r="F43" s="161" t="s">
        <v>82</v>
      </c>
      <c r="G43" s="154"/>
      <c r="H43" s="154"/>
      <c r="I43" s="162"/>
      <c r="J43" s="159" t="s">
        <v>80</v>
      </c>
      <c r="K43" s="160" t="s">
        <v>81</v>
      </c>
      <c r="L43" s="161" t="s">
        <v>82</v>
      </c>
      <c r="M43" s="154"/>
      <c r="N43" s="154"/>
      <c r="O43" s="154"/>
      <c r="P43" s="159" t="s">
        <v>80</v>
      </c>
      <c r="Q43" s="160" t="s">
        <v>81</v>
      </c>
      <c r="R43" s="161" t="s">
        <v>82</v>
      </c>
      <c r="S43" s="155"/>
      <c r="T43" s="155"/>
      <c r="U43" s="155"/>
      <c r="V43" s="159" t="s">
        <v>80</v>
      </c>
      <c r="W43" s="160" t="s">
        <v>81</v>
      </c>
      <c r="X43" s="161" t="s">
        <v>82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>
        <v>622</v>
      </c>
      <c r="E44" s="165">
        <v>622</v>
      </c>
      <c r="F44" s="166">
        <v>0</v>
      </c>
      <c r="G44" s="154"/>
      <c r="H44" s="154"/>
      <c r="I44" s="162"/>
      <c r="J44" s="164">
        <v>622</v>
      </c>
      <c r="K44" s="165">
        <v>622</v>
      </c>
      <c r="L44" s="166">
        <v>0</v>
      </c>
      <c r="M44" s="167"/>
      <c r="N44" s="167"/>
      <c r="O44" s="167"/>
      <c r="P44" s="164">
        <v>310.89999999999998</v>
      </c>
      <c r="Q44" s="165">
        <v>310.89999999999998</v>
      </c>
      <c r="R44" s="166">
        <v>0</v>
      </c>
      <c r="S44" s="3"/>
      <c r="T44" s="3"/>
      <c r="U44" s="3"/>
      <c r="V44" s="164">
        <v>622</v>
      </c>
      <c r="W44" s="165">
        <v>622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83</v>
      </c>
      <c r="D46" s="168" t="s">
        <v>84</v>
      </c>
      <c r="E46" s="169" t="s">
        <v>85</v>
      </c>
      <c r="F46" s="154"/>
      <c r="G46" s="154"/>
      <c r="H46" s="154"/>
      <c r="I46" s="162"/>
      <c r="J46" s="168" t="s">
        <v>84</v>
      </c>
      <c r="K46" s="169" t="s">
        <v>85</v>
      </c>
      <c r="L46" s="170"/>
      <c r="M46" s="170"/>
      <c r="N46" s="155"/>
      <c r="O46" s="155"/>
      <c r="P46" s="168" t="s">
        <v>84</v>
      </c>
      <c r="Q46" s="169" t="s">
        <v>85</v>
      </c>
      <c r="R46" s="155"/>
      <c r="S46" s="155"/>
      <c r="T46" s="155"/>
      <c r="U46" s="155"/>
      <c r="V46" s="168" t="s">
        <v>84</v>
      </c>
      <c r="W46" s="169" t="s">
        <v>85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>
        <v>0</v>
      </c>
      <c r="E47" s="173">
        <v>0</v>
      </c>
      <c r="F47" s="154"/>
      <c r="G47" s="154"/>
      <c r="H47" s="154"/>
      <c r="I47" s="162"/>
      <c r="J47" s="164">
        <v>0</v>
      </c>
      <c r="K47" s="173">
        <v>0</v>
      </c>
      <c r="L47" s="174"/>
      <c r="M47" s="174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86</v>
      </c>
      <c r="D49" s="176" t="s">
        <v>87</v>
      </c>
      <c r="E49" s="176" t="s">
        <v>88</v>
      </c>
      <c r="F49" s="176" t="s">
        <v>89</v>
      </c>
      <c r="G49" s="176" t="s">
        <v>90</v>
      </c>
      <c r="H49" s="154"/>
      <c r="I49" s="3"/>
      <c r="J49" s="176" t="s">
        <v>87</v>
      </c>
      <c r="K49" s="176" t="s">
        <v>88</v>
      </c>
      <c r="L49" s="176" t="s">
        <v>89</v>
      </c>
      <c r="M49" s="176" t="s">
        <v>91</v>
      </c>
      <c r="N49" s="3"/>
      <c r="O49" s="3"/>
      <c r="P49" s="176" t="s">
        <v>87</v>
      </c>
      <c r="Q49" s="176" t="s">
        <v>88</v>
      </c>
      <c r="R49" s="176" t="s">
        <v>89</v>
      </c>
      <c r="S49" s="176" t="s">
        <v>92</v>
      </c>
      <c r="T49" s="3"/>
      <c r="U49" s="3"/>
      <c r="V49" s="176" t="s">
        <v>93</v>
      </c>
      <c r="W49" s="176" t="s">
        <v>88</v>
      </c>
      <c r="X49" s="176" t="s">
        <v>89</v>
      </c>
      <c r="Y49" s="176" t="s">
        <v>91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94</v>
      </c>
      <c r="D50" s="178">
        <v>1907</v>
      </c>
      <c r="E50" s="178">
        <v>1970.3</v>
      </c>
      <c r="F50" s="178">
        <v>1903.1</v>
      </c>
      <c r="G50" s="179">
        <f>D50+E50-F50</f>
        <v>1974.2000000000003</v>
      </c>
      <c r="H50" s="154"/>
      <c r="I50" s="3"/>
      <c r="J50" s="178">
        <v>283.3</v>
      </c>
      <c r="K50" s="178">
        <v>1235</v>
      </c>
      <c r="L50" s="178">
        <v>1455.3</v>
      </c>
      <c r="M50" s="179">
        <f>J50+K50-L50</f>
        <v>63</v>
      </c>
      <c r="N50" s="3"/>
      <c r="O50" s="3"/>
      <c r="P50" s="178">
        <v>1974.2</v>
      </c>
      <c r="Q50" s="178">
        <v>978.1</v>
      </c>
      <c r="R50" s="178">
        <v>969.8</v>
      </c>
      <c r="S50" s="179">
        <f>P50+Q50-R50</f>
        <v>1982.5000000000002</v>
      </c>
      <c r="T50" s="3"/>
      <c r="U50" s="3" t="s">
        <v>95</v>
      </c>
      <c r="V50" s="178">
        <v>735.7</v>
      </c>
      <c r="W50" s="178">
        <v>1214</v>
      </c>
      <c r="X50" s="178">
        <v>1516</v>
      </c>
      <c r="Y50" s="179">
        <f>V50+W50-X50</f>
        <v>433.70000000000005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96</v>
      </c>
      <c r="D51" s="178">
        <v>1039.3</v>
      </c>
      <c r="E51" s="178">
        <v>527.6</v>
      </c>
      <c r="F51" s="178">
        <v>533.70000000000005</v>
      </c>
      <c r="G51" s="179">
        <f t="shared" ref="G51:G54" si="22">D51+E51-F51</f>
        <v>1033.2</v>
      </c>
      <c r="H51" s="154"/>
      <c r="I51" s="3"/>
      <c r="J51" s="178">
        <v>87</v>
      </c>
      <c r="K51" s="178">
        <v>0</v>
      </c>
      <c r="L51" s="178">
        <v>87</v>
      </c>
      <c r="M51" s="179">
        <f t="shared" ref="M51:M54" si="23">J51+K51-L51</f>
        <v>0</v>
      </c>
      <c r="N51" s="3"/>
      <c r="O51" s="3"/>
      <c r="P51" s="178">
        <v>1033.2</v>
      </c>
      <c r="Q51" s="178">
        <v>184.9</v>
      </c>
      <c r="R51" s="178">
        <v>290.89999999999998</v>
      </c>
      <c r="S51" s="179">
        <f t="shared" ref="S51:S54" si="24">P51+Q51-R51</f>
        <v>927.20000000000016</v>
      </c>
      <c r="T51" s="3"/>
      <c r="U51" s="3" t="s">
        <v>97</v>
      </c>
      <c r="V51" s="178">
        <v>300</v>
      </c>
      <c r="W51" s="178">
        <v>0</v>
      </c>
      <c r="X51" s="178">
        <v>250</v>
      </c>
      <c r="Y51" s="179">
        <f t="shared" ref="Y51:Y54" si="25">V51+W51-X51</f>
        <v>50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98</v>
      </c>
      <c r="D52" s="178">
        <v>272.89999999999998</v>
      </c>
      <c r="E52" s="178">
        <v>684.5</v>
      </c>
      <c r="F52" s="178">
        <v>621.70000000000005</v>
      </c>
      <c r="G52" s="179">
        <f t="shared" si="22"/>
        <v>335.69999999999993</v>
      </c>
      <c r="H52" s="154"/>
      <c r="I52" s="3"/>
      <c r="J52" s="178">
        <v>196.3</v>
      </c>
      <c r="K52" s="178">
        <v>685</v>
      </c>
      <c r="L52" s="178">
        <v>818.3</v>
      </c>
      <c r="M52" s="179">
        <f t="shared" si="23"/>
        <v>63</v>
      </c>
      <c r="N52" s="3"/>
      <c r="O52" s="3"/>
      <c r="P52" s="178">
        <v>335.7</v>
      </c>
      <c r="Q52" s="178">
        <v>342.3</v>
      </c>
      <c r="R52" s="178">
        <v>310.89999999999998</v>
      </c>
      <c r="S52" s="179">
        <f t="shared" si="24"/>
        <v>367.1</v>
      </c>
      <c r="T52" s="3"/>
      <c r="U52" s="3" t="s">
        <v>99</v>
      </c>
      <c r="V52" s="178">
        <v>335.7</v>
      </c>
      <c r="W52" s="178">
        <v>670</v>
      </c>
      <c r="X52" s="178">
        <v>622</v>
      </c>
      <c r="Y52" s="179">
        <f t="shared" si="25"/>
        <v>383.70000000000005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100</v>
      </c>
      <c r="D53" s="178">
        <v>174.5</v>
      </c>
      <c r="E53" s="178">
        <v>210.9</v>
      </c>
      <c r="F53" s="178">
        <v>189.8</v>
      </c>
      <c r="G53" s="179">
        <f t="shared" si="22"/>
        <v>195.59999999999997</v>
      </c>
      <c r="H53" s="154"/>
      <c r="I53" s="3"/>
      <c r="J53" s="178">
        <v>0</v>
      </c>
      <c r="K53" s="178">
        <v>0</v>
      </c>
      <c r="L53" s="178">
        <v>0</v>
      </c>
      <c r="M53" s="179">
        <f t="shared" si="23"/>
        <v>0</v>
      </c>
      <c r="N53" s="3"/>
      <c r="O53" s="3"/>
      <c r="P53" s="178">
        <v>195.5</v>
      </c>
      <c r="Q53" s="178">
        <v>178.2</v>
      </c>
      <c r="R53" s="178">
        <v>0</v>
      </c>
      <c r="S53" s="179">
        <f t="shared" si="24"/>
        <v>373.7</v>
      </c>
      <c r="T53" s="3"/>
      <c r="U53" s="3" t="s">
        <v>101</v>
      </c>
      <c r="V53" s="178">
        <v>100</v>
      </c>
      <c r="W53" s="178">
        <v>0</v>
      </c>
      <c r="X53" s="178">
        <v>100</v>
      </c>
      <c r="Y53" s="179">
        <f t="shared" si="25"/>
        <v>0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0" t="s">
        <v>102</v>
      </c>
      <c r="D54" s="178">
        <v>420.3</v>
      </c>
      <c r="E54" s="178">
        <v>547.29999999999995</v>
      </c>
      <c r="F54" s="178">
        <v>557.9</v>
      </c>
      <c r="G54" s="179">
        <f t="shared" si="22"/>
        <v>409.69999999999993</v>
      </c>
      <c r="H54" s="154"/>
      <c r="I54" s="3"/>
      <c r="J54" s="178">
        <v>0</v>
      </c>
      <c r="K54" s="178">
        <v>550</v>
      </c>
      <c r="L54" s="178">
        <v>550</v>
      </c>
      <c r="M54" s="179">
        <f t="shared" si="23"/>
        <v>0</v>
      </c>
      <c r="N54" s="3"/>
      <c r="O54" s="3"/>
      <c r="P54" s="178">
        <v>409.7</v>
      </c>
      <c r="Q54" s="178">
        <v>272.7</v>
      </c>
      <c r="R54" s="178">
        <v>368</v>
      </c>
      <c r="S54" s="179">
        <f t="shared" si="24"/>
        <v>314.39999999999998</v>
      </c>
      <c r="T54" s="3"/>
      <c r="U54" s="3" t="s">
        <v>102</v>
      </c>
      <c r="V54" s="178">
        <v>0</v>
      </c>
      <c r="W54" s="178">
        <v>544</v>
      </c>
      <c r="X54" s="178">
        <v>544</v>
      </c>
      <c r="Y54" s="179">
        <f t="shared" si="25"/>
        <v>0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103</v>
      </c>
      <c r="D56" s="176" t="s">
        <v>104</v>
      </c>
      <c r="E56" s="176" t="s">
        <v>105</v>
      </c>
      <c r="F56" s="154"/>
      <c r="G56" s="154"/>
      <c r="H56" s="154"/>
      <c r="I56" s="162"/>
      <c r="J56" s="176" t="s">
        <v>106</v>
      </c>
      <c r="K56" s="154"/>
      <c r="L56" s="154"/>
      <c r="M56" s="154"/>
      <c r="N56" s="154"/>
      <c r="O56" s="162"/>
      <c r="P56" s="176" t="s">
        <v>107</v>
      </c>
      <c r="Q56" s="162"/>
      <c r="R56" s="162"/>
      <c r="S56" s="162"/>
      <c r="T56" s="162"/>
      <c r="U56" s="162"/>
      <c r="V56" s="176" t="s">
        <v>106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1">
        <v>69</v>
      </c>
      <c r="E57" s="181">
        <v>69</v>
      </c>
      <c r="F57" s="154"/>
      <c r="G57" s="154"/>
      <c r="H57" s="154"/>
      <c r="I57" s="162"/>
      <c r="J57" s="181">
        <v>69</v>
      </c>
      <c r="K57" s="154"/>
      <c r="L57" s="154"/>
      <c r="M57" s="154"/>
      <c r="N57" s="154"/>
      <c r="O57" s="162"/>
      <c r="P57" s="181">
        <v>63.1</v>
      </c>
      <c r="Q57" s="162"/>
      <c r="R57" s="162"/>
      <c r="S57" s="162"/>
      <c r="T57" s="162"/>
      <c r="U57" s="162"/>
      <c r="V57" s="181">
        <v>66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2" t="s">
        <v>108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x14ac:dyDescent="0.25">
      <c r="A60" s="1"/>
      <c r="B60" s="187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8"/>
      <c r="AC60" s="3"/>
      <c r="AD60" s="3"/>
    </row>
    <row r="61" spans="1:30" x14ac:dyDescent="0.25">
      <c r="A61" s="1"/>
      <c r="B61" s="189" t="s">
        <v>109</v>
      </c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56"/>
      <c r="W61" s="156"/>
      <c r="X61" s="156"/>
      <c r="Y61" s="156"/>
      <c r="Z61" s="156"/>
      <c r="AA61" s="156"/>
      <c r="AB61" s="188"/>
      <c r="AC61" s="3"/>
      <c r="AD61" s="3"/>
    </row>
    <row r="62" spans="1:30" x14ac:dyDescent="0.25">
      <c r="A62" s="1"/>
      <c r="B62" s="189"/>
      <c r="C62" s="190"/>
      <c r="D62" s="190"/>
      <c r="E62" s="190"/>
      <c r="F62" s="190"/>
      <c r="G62" s="190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0"/>
      <c r="T62" s="190"/>
      <c r="U62" s="190"/>
      <c r="V62" s="156"/>
      <c r="W62" s="156"/>
      <c r="X62" s="156"/>
      <c r="Y62" s="156"/>
      <c r="Z62" s="156"/>
      <c r="AA62" s="156"/>
      <c r="AB62" s="188"/>
      <c r="AC62" s="3"/>
      <c r="AD62" s="3"/>
    </row>
    <row r="63" spans="1:30" x14ac:dyDescent="0.25">
      <c r="A63" s="1"/>
      <c r="B63" s="189" t="s">
        <v>110</v>
      </c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190"/>
      <c r="V63" s="156"/>
      <c r="W63" s="156"/>
      <c r="X63" s="156"/>
      <c r="Y63" s="156"/>
      <c r="Z63" s="156"/>
      <c r="AA63" s="156"/>
      <c r="AB63" s="188"/>
      <c r="AC63" s="3"/>
      <c r="AD63" s="3"/>
    </row>
    <row r="64" spans="1:30" x14ac:dyDescent="0.25">
      <c r="A64" s="1"/>
      <c r="B64" s="191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56"/>
      <c r="W64" s="156"/>
      <c r="X64" s="156"/>
      <c r="Y64" s="156"/>
      <c r="Z64" s="156"/>
      <c r="AA64" s="156"/>
      <c r="AB64" s="188"/>
      <c r="AC64" s="3"/>
      <c r="AD64" s="3"/>
    </row>
    <row r="65" spans="1:30" x14ac:dyDescent="0.25">
      <c r="A65" s="1"/>
      <c r="B65" s="191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56"/>
      <c r="W65" s="156"/>
      <c r="X65" s="156"/>
      <c r="Y65" s="156"/>
      <c r="Z65" s="156"/>
      <c r="AA65" s="156"/>
      <c r="AB65" s="188"/>
      <c r="AC65" s="3"/>
      <c r="AD65" s="3"/>
    </row>
    <row r="66" spans="1:30" x14ac:dyDescent="0.25">
      <c r="A66" s="1"/>
      <c r="B66" s="191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56"/>
      <c r="W66" s="156"/>
      <c r="X66" s="156"/>
      <c r="Y66" s="156"/>
      <c r="Z66" s="156"/>
      <c r="AA66" s="156"/>
      <c r="AB66" s="188"/>
      <c r="AC66" s="3"/>
      <c r="AD66" s="3"/>
    </row>
    <row r="67" spans="1:30" x14ac:dyDescent="0.25">
      <c r="A67" s="1"/>
      <c r="B67" s="191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56"/>
      <c r="W67" s="156"/>
      <c r="X67" s="156"/>
      <c r="Y67" s="156"/>
      <c r="Z67" s="156"/>
      <c r="AA67" s="156"/>
      <c r="AB67" s="188"/>
      <c r="AC67" s="3"/>
      <c r="AD67" s="3"/>
    </row>
    <row r="68" spans="1:30" x14ac:dyDescent="0.25">
      <c r="A68" s="1"/>
      <c r="B68" s="191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56"/>
      <c r="W68" s="156"/>
      <c r="X68" s="156"/>
      <c r="Y68" s="156"/>
      <c r="Z68" s="156"/>
      <c r="AA68" s="156"/>
      <c r="AB68" s="188"/>
      <c r="AC68" s="3"/>
      <c r="AD68" s="3"/>
    </row>
    <row r="69" spans="1:30" x14ac:dyDescent="0.25">
      <c r="A69" s="1"/>
      <c r="B69" s="191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56"/>
      <c r="W69" s="156"/>
      <c r="X69" s="156"/>
      <c r="Y69" s="156"/>
      <c r="Z69" s="156"/>
      <c r="AA69" s="156"/>
      <c r="AB69" s="188"/>
      <c r="AC69" s="3"/>
      <c r="AD69" s="3"/>
    </row>
    <row r="70" spans="1:30" x14ac:dyDescent="0.25">
      <c r="A70" s="1"/>
      <c r="B70" s="191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56"/>
      <c r="W70" s="156"/>
      <c r="X70" s="156"/>
      <c r="Y70" s="156"/>
      <c r="Z70" s="156"/>
      <c r="AA70" s="156"/>
      <c r="AB70" s="188"/>
      <c r="AC70" s="3"/>
      <c r="AD70" s="3"/>
    </row>
    <row r="71" spans="1:30" x14ac:dyDescent="0.25">
      <c r="A71" s="1"/>
      <c r="B71" s="191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56"/>
      <c r="W71" s="156"/>
      <c r="X71" s="156"/>
      <c r="Y71" s="156"/>
      <c r="Z71" s="156"/>
      <c r="AA71" s="156"/>
      <c r="AB71" s="188"/>
      <c r="AC71" s="3"/>
      <c r="AD71" s="3"/>
    </row>
    <row r="72" spans="1:30" x14ac:dyDescent="0.25">
      <c r="A72" s="1"/>
      <c r="B72" s="191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56"/>
      <c r="W72" s="156"/>
      <c r="X72" s="156"/>
      <c r="Y72" s="156"/>
      <c r="Z72" s="156"/>
      <c r="AA72" s="156"/>
      <c r="AB72" s="188"/>
      <c r="AC72" s="3"/>
      <c r="AD72" s="3"/>
    </row>
    <row r="73" spans="1:30" x14ac:dyDescent="0.25">
      <c r="A73" s="1"/>
      <c r="B73" s="191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56"/>
      <c r="W73" s="156"/>
      <c r="X73" s="156"/>
      <c r="Y73" s="156"/>
      <c r="Z73" s="156"/>
      <c r="AA73" s="156"/>
      <c r="AB73" s="188"/>
      <c r="AC73" s="3"/>
      <c r="AD73" s="3"/>
    </row>
    <row r="74" spans="1:30" x14ac:dyDescent="0.25">
      <c r="A74" s="1"/>
      <c r="B74" s="191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56"/>
      <c r="W74" s="156"/>
      <c r="X74" s="156"/>
      <c r="Y74" s="156"/>
      <c r="Z74" s="156"/>
      <c r="AA74" s="156"/>
      <c r="AB74" s="188"/>
      <c r="AC74" s="3"/>
      <c r="AD74" s="3"/>
    </row>
    <row r="75" spans="1:30" x14ac:dyDescent="0.25">
      <c r="A75" s="1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56"/>
      <c r="W75" s="156"/>
      <c r="X75" s="156"/>
      <c r="Y75" s="156"/>
      <c r="Z75" s="156"/>
      <c r="AA75" s="156"/>
      <c r="AB75" s="188"/>
      <c r="AC75" s="3"/>
      <c r="AD75" s="3"/>
    </row>
    <row r="76" spans="1:30" x14ac:dyDescent="0.25">
      <c r="A76" s="1"/>
      <c r="B76" s="191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56"/>
      <c r="W76" s="156"/>
      <c r="X76" s="156"/>
      <c r="Y76" s="156"/>
      <c r="Z76" s="156"/>
      <c r="AA76" s="156"/>
      <c r="AB76" s="188"/>
      <c r="AC76" s="3"/>
      <c r="AD76" s="3"/>
    </row>
    <row r="77" spans="1:30" x14ac:dyDescent="0.25">
      <c r="A77" s="1"/>
      <c r="B77" s="191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56"/>
      <c r="W77" s="156"/>
      <c r="X77" s="156"/>
      <c r="Y77" s="156"/>
      <c r="Z77" s="156"/>
      <c r="AA77" s="156"/>
      <c r="AB77" s="188"/>
      <c r="AC77" s="3"/>
      <c r="AD77" s="3"/>
    </row>
    <row r="78" spans="1:30" x14ac:dyDescent="0.25">
      <c r="A78" s="1"/>
      <c r="B78" s="191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56"/>
      <c r="W78" s="156"/>
      <c r="X78" s="156"/>
      <c r="Y78" s="156"/>
      <c r="Z78" s="156"/>
      <c r="AA78" s="156"/>
      <c r="AB78" s="188"/>
      <c r="AC78" s="3"/>
      <c r="AD78" s="3"/>
    </row>
    <row r="79" spans="1:30" x14ac:dyDescent="0.25">
      <c r="A79" s="1"/>
      <c r="B79" s="191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56"/>
      <c r="W79" s="156"/>
      <c r="X79" s="156"/>
      <c r="Y79" s="156"/>
      <c r="Z79" s="156"/>
      <c r="AA79" s="156"/>
      <c r="AB79" s="188"/>
      <c r="AC79" s="3"/>
      <c r="AD79" s="3"/>
    </row>
    <row r="80" spans="1:30" x14ac:dyDescent="0.25">
      <c r="A80" s="1"/>
      <c r="B80" s="191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56"/>
      <c r="W80" s="156"/>
      <c r="X80" s="156"/>
      <c r="Y80" s="156"/>
      <c r="Z80" s="156"/>
      <c r="AA80" s="156"/>
      <c r="AB80" s="188"/>
      <c r="AC80" s="3"/>
      <c r="AD80" s="3"/>
    </row>
    <row r="81" spans="1:30" x14ac:dyDescent="0.25">
      <c r="A81" s="1"/>
      <c r="B81" s="191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56"/>
      <c r="W81" s="156"/>
      <c r="X81" s="156"/>
      <c r="Y81" s="156"/>
      <c r="Z81" s="156"/>
      <c r="AA81" s="156"/>
      <c r="AB81" s="188"/>
      <c r="AC81" s="3"/>
      <c r="AD81" s="3"/>
    </row>
    <row r="82" spans="1:30" x14ac:dyDescent="0.25">
      <c r="A82" s="1"/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0"/>
      <c r="P82" s="190"/>
      <c r="Q82" s="190"/>
      <c r="R82" s="190"/>
      <c r="S82" s="190"/>
      <c r="T82" s="190"/>
      <c r="U82" s="190"/>
      <c r="V82" s="156"/>
      <c r="W82" s="156"/>
      <c r="X82" s="156"/>
      <c r="Y82" s="156"/>
      <c r="Z82" s="156"/>
      <c r="AA82" s="156"/>
      <c r="AB82" s="188"/>
      <c r="AC82" s="3"/>
      <c r="AD82" s="3"/>
    </row>
    <row r="83" spans="1:30" x14ac:dyDescent="0.25">
      <c r="A83" s="1"/>
      <c r="B83" s="193"/>
      <c r="C83" s="194"/>
      <c r="D83" s="194"/>
      <c r="E83" s="194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56"/>
      <c r="W83" s="156"/>
      <c r="X83" s="156"/>
      <c r="Y83" s="156"/>
      <c r="Z83" s="156"/>
      <c r="AA83" s="156"/>
      <c r="AB83" s="188"/>
      <c r="AC83" s="3"/>
      <c r="AD83" s="3"/>
    </row>
    <row r="84" spans="1:30" x14ac:dyDescent="0.25">
      <c r="A84" s="1"/>
      <c r="B84" s="195"/>
      <c r="C84" s="196"/>
      <c r="D84" s="197"/>
      <c r="E84" s="197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56"/>
      <c r="W84" s="156"/>
      <c r="X84" s="156"/>
      <c r="Y84" s="156"/>
      <c r="Z84" s="156"/>
      <c r="AA84" s="156"/>
      <c r="AB84" s="188"/>
      <c r="AC84" s="3"/>
      <c r="AD84" s="3"/>
    </row>
    <row r="85" spans="1:30" x14ac:dyDescent="0.25">
      <c r="A85" s="1"/>
      <c r="B85" s="193"/>
      <c r="C85" s="198"/>
      <c r="D85" s="197"/>
      <c r="E85" s="197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56"/>
      <c r="W85" s="156"/>
      <c r="X85" s="156"/>
      <c r="Y85" s="156"/>
      <c r="Z85" s="156"/>
      <c r="AA85" s="156"/>
      <c r="AB85" s="188"/>
      <c r="AC85" s="3"/>
      <c r="AD85" s="3"/>
    </row>
    <row r="86" spans="1:30" x14ac:dyDescent="0.25">
      <c r="A86" s="1"/>
      <c r="B86" s="193"/>
      <c r="C86" s="198"/>
      <c r="D86" s="197"/>
      <c r="E86" s="197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56"/>
      <c r="W86" s="156"/>
      <c r="X86" s="156"/>
      <c r="Y86" s="156"/>
      <c r="Z86" s="156"/>
      <c r="AA86" s="156"/>
      <c r="AB86" s="188"/>
      <c r="AC86" s="3"/>
      <c r="AD86" s="3"/>
    </row>
    <row r="87" spans="1:30" x14ac:dyDescent="0.25">
      <c r="A87" s="1"/>
      <c r="B87" s="199"/>
      <c r="C87" s="200"/>
      <c r="D87" s="201"/>
      <c r="E87" s="201"/>
      <c r="F87" s="202"/>
      <c r="G87" s="202"/>
      <c r="H87" s="202"/>
      <c r="I87" s="202"/>
      <c r="J87" s="202"/>
      <c r="K87" s="202"/>
      <c r="L87" s="202"/>
      <c r="M87" s="202"/>
      <c r="N87" s="202"/>
      <c r="O87" s="202"/>
      <c r="P87" s="202"/>
      <c r="Q87" s="202"/>
      <c r="R87" s="202"/>
      <c r="S87" s="202"/>
      <c r="T87" s="202"/>
      <c r="U87" s="202"/>
      <c r="V87" s="203"/>
      <c r="W87" s="203"/>
      <c r="X87" s="203"/>
      <c r="Y87" s="203"/>
      <c r="Z87" s="203"/>
      <c r="AA87" s="203"/>
      <c r="AB87" s="204"/>
      <c r="AC87" s="3"/>
      <c r="AD87" s="3"/>
    </row>
    <row r="88" spans="1:30" x14ac:dyDescent="0.25">
      <c r="A88" s="150"/>
      <c r="B88" s="205"/>
      <c r="C88" s="206"/>
      <c r="D88" s="205"/>
      <c r="E88" s="205"/>
      <c r="F88" s="207"/>
      <c r="G88" s="207"/>
      <c r="H88" s="207"/>
      <c r="I88" s="207"/>
      <c r="J88" s="207"/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0"/>
      <c r="B89" s="205"/>
      <c r="C89" s="206"/>
      <c r="D89" s="205"/>
      <c r="E89" s="205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7"/>
      <c r="Q89" s="207"/>
      <c r="R89" s="207"/>
      <c r="S89" s="207"/>
      <c r="T89" s="207"/>
      <c r="U89" s="207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08"/>
      <c r="C90" s="208"/>
      <c r="D90" s="208"/>
      <c r="E90" s="208"/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  <c r="T90" s="208"/>
      <c r="U90" s="208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08" t="s">
        <v>111</v>
      </c>
      <c r="C91" s="209">
        <v>43708</v>
      </c>
      <c r="D91" s="208" t="s">
        <v>112</v>
      </c>
      <c r="E91" s="190" t="s">
        <v>113</v>
      </c>
      <c r="F91" s="190"/>
      <c r="G91" s="190"/>
      <c r="H91" s="208"/>
      <c r="I91" s="208" t="s">
        <v>114</v>
      </c>
      <c r="J91" s="210" t="s">
        <v>115</v>
      </c>
      <c r="K91" s="210"/>
      <c r="L91" s="210"/>
      <c r="M91" s="210"/>
      <c r="N91" s="208"/>
      <c r="O91" s="208"/>
      <c r="P91" s="208"/>
      <c r="Q91" s="208"/>
      <c r="R91" s="208"/>
      <c r="S91" s="208"/>
      <c r="T91" s="208"/>
      <c r="U91" s="208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08"/>
      <c r="C92" s="208"/>
      <c r="D92" s="208"/>
      <c r="E92" s="208"/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08"/>
      <c r="C93" s="208"/>
      <c r="D93" s="208" t="s">
        <v>116</v>
      </c>
      <c r="E93" s="211"/>
      <c r="F93" s="211"/>
      <c r="G93" s="211"/>
      <c r="H93" s="208"/>
      <c r="I93" s="208" t="s">
        <v>116</v>
      </c>
      <c r="J93" s="212"/>
      <c r="K93" s="212"/>
      <c r="L93" s="212"/>
      <c r="M93" s="212"/>
      <c r="N93" s="208"/>
      <c r="O93" s="208"/>
      <c r="P93" s="208"/>
      <c r="Q93" s="208"/>
      <c r="R93" s="208"/>
      <c r="S93" s="208"/>
      <c r="T93" s="208"/>
      <c r="U93" s="208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08"/>
      <c r="C94" s="208"/>
      <c r="D94" s="208"/>
      <c r="E94" s="211"/>
      <c r="F94" s="211"/>
      <c r="G94" s="211"/>
      <c r="H94" s="208"/>
      <c r="I94" s="208"/>
      <c r="J94" s="212"/>
      <c r="K94" s="212"/>
      <c r="L94" s="212"/>
      <c r="M94" s="212"/>
      <c r="N94" s="208"/>
      <c r="O94" s="208"/>
      <c r="P94" s="208"/>
      <c r="Q94" s="208"/>
      <c r="R94" s="208"/>
      <c r="S94" s="208"/>
      <c r="T94" s="208"/>
      <c r="U94" s="208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08"/>
      <c r="C95" s="208"/>
      <c r="D95" s="208"/>
      <c r="E95" s="208"/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  <c r="T95" s="208"/>
      <c r="U95" s="208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08"/>
      <c r="C96" s="208"/>
      <c r="D96" s="208"/>
      <c r="E96" s="208"/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25" right="0.25" top="0.75" bottom="0.75" header="0.3" footer="0.3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ZŠaMŠ 17. list.</vt:lpstr>
      <vt:lpstr>'ZŠaMŠ 17. list.'!Oblast_tisku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2019-12-09T14:02:37Z</dcterms:created>
  <dcterms:modified xsi:type="dcterms:W3CDTF">2019-12-09T14:02:37Z</dcterms:modified>
</cp:coreProperties>
</file>