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2922C99B-701A-4D35-9C87-B16C15CCEB95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3" l="1"/>
  <c r="W50" i="3" l="1"/>
  <c r="X50" i="3"/>
  <c r="V50" i="3"/>
  <c r="Q50" i="3"/>
  <c r="R50" i="3"/>
  <c r="P50" i="3"/>
  <c r="K50" i="3"/>
  <c r="L50" i="3"/>
  <c r="J50" i="3"/>
  <c r="E50" i="3"/>
  <c r="F50" i="3"/>
  <c r="D50" i="3"/>
  <c r="X24" i="3"/>
  <c r="H24" i="3"/>
  <c r="M34" i="3" l="1"/>
  <c r="Z24" i="3" l="1"/>
  <c r="W24" i="3"/>
  <c r="V24" i="3"/>
  <c r="T24" i="3"/>
  <c r="R24" i="3"/>
  <c r="Q24" i="3"/>
  <c r="P24" i="3"/>
  <c r="N24" i="3"/>
  <c r="L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S54" i="3"/>
  <c r="S53" i="3"/>
  <c r="S52" i="3"/>
  <c r="S51" i="3"/>
  <c r="S50" i="3" s="1"/>
  <c r="G53" i="3"/>
  <c r="M53" i="3" s="1"/>
  <c r="G54" i="3"/>
  <c r="M54" i="3" s="1"/>
  <c r="Z39" i="3"/>
  <c r="X39" i="3"/>
  <c r="W39" i="3"/>
  <c r="W40" i="3" s="1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Y50" i="3" l="1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M52" i="3" s="1"/>
  <c r="M51" i="3" l="1"/>
  <c r="M50" i="3" s="1"/>
  <c r="G50" i="3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3" i="3" l="1"/>
  <c r="AB23" i="3" s="1"/>
  <c r="O22" i="3"/>
  <c r="AB22" i="3" s="1"/>
  <c r="O21" i="3"/>
  <c r="AB21" i="3" s="1"/>
  <c r="O20" i="3"/>
  <c r="AB20" i="3" s="1"/>
  <c r="O15" i="3"/>
  <c r="AB15" i="3" s="1"/>
  <c r="O18" i="3"/>
  <c r="AB18" i="3" s="1"/>
  <c r="O19" i="3"/>
  <c r="AB19" i="3" s="1"/>
  <c r="O17" i="3"/>
  <c r="AB17" i="3" s="1"/>
  <c r="O16" i="3"/>
  <c r="AB16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<sst xmlns="http://schemas.openxmlformats.org/spreadsheetml/2006/main" count="199" uniqueCount="111">
  <si>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</si>
  <si>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</si>
  <si>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</si>
  <si>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</si>
  <si>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</si>
  <si>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</si>
  <si>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</si>
  <si>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</si>
  <si>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</si>
  <si>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</si>
  <si>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</si>
  <si>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</si>
  <si>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</si>
  <si>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</si>
  <si>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</si>
  <si>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</si>
  <si>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</si>
  <si>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</si>
  <si>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</si>
  <si>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</si>
  <si>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</si>
  <si>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</si>
  <si>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</si>
  <si>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</si>
  <si>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</si>
  <si>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</si>
  <si>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</si>
  <si>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</si>
  <si>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</si>
  <si>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</si>
  <si>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</si>
  <si>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</si>
  <si>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</si>
  <si>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</si>
  <si>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</si>
  <si>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</si>
  <si>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</si>
  <si>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</si>
  <si>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</si>
  <si>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</si>
  <si>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</si>
  <si>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</si>
  <si>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</si>
  <si>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</si>
  <si>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</si>
  <si>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</si>
  <si>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</si>
  <si>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</si>
  <si>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</si>
  <si>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</si>
  <si>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</si>
  <si>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</si>
  <si>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</si>
  <si>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</si>
  <si>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</si>
  <si>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</si>
  <si>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</si>
  <si>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</si>
  <si>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</si>
  <si>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</si>
  <si>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</si>
  <si>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</si>
  <si>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</si>
  <si>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</si>
  <si>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</si>
  <si>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</si>
  <si>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</si>
  <si>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</si>
  <si>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</si>
  <si>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</si>
  <si>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</si>
  <si>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</si>
  <si>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</si>
  <si>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</si>
  <si>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</si>
  <si>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</si>
  <si>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</si>
  <si>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</si>
  <si>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</si>
  <si>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</si>
  <si>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</si>
  <si>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</si>
  <si>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</si>
  <si>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</si>
  <si>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</si>
  <si>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</si>
  <si>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</si>
  <si>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</si>
  <si>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</si>
  <si>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</si>
  <si>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</si>
  <si>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</si>
  <si>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</si>
  <si>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</si>
  <si>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</si>
  <si>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</si>
  <si>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</si>
  <si>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</si>
  <si>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</si>
  <si>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</si>
  <si>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</si>
  <si>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</si>
  <si>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</si>
  <si>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</si>
  <si>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</si>
  <si>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Základní škola a Mateřská škola, Chomutov, 17. listopadu 4728, příspěvková organizace</t>
  </si>
  <si>
    <t>Chomutov, 17. listopadu 4728</t>
  </si>
  <si>
    <t>Zůstatek k 30.6.</t>
  </si>
  <si>
    <t>Schválený rozpočet na rok 2023 byl navýšen o transfery - ÚZ 33086 (Doučování), ÚZ 33087 (Digitální UP), ÚZ 33088 (Prevence digitální propasti), ÚZ 33093 (Podpora škol s nadprům. zastoupením soc. znevýh. žáků).</t>
  </si>
  <si>
    <t>Jana Tučková</t>
  </si>
  <si>
    <t>Mgr. Hana Horská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</si>
</sst>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91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0" borderId="23" xfId="0" applyNumberFormat="1" applyFont="1" applyFill="1" applyBorder="1" applyAlignment="1" applyProtection="1">
      <alignment horizontal="right"/>
    </xf>
    <xf numFmtId="166" fontId="0" fillId="0" borderId="14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3" fontId="1" fillId="0" borderId="0" xfId="0" applyNumberFormat="1" applyFont="1" applyFill="1" applyAlignment="1" applyProtection="1">
      <alignment horizontal="left"/>
      <protection locked="0"/>
    </xf>
    <xf numFmtId="165" fontId="0" fillId="11" borderId="51" xfId="0" applyNumberFormat="1" applyFont="1" applyFill="1" applyBorder="1" applyAlignment="1" applyProtection="1">
      <alignment horizontal="right"/>
    </xf>
    <xf numFmtId="165" fontId="0" fillId="11" borderId="9" xfId="0" applyNumberFormat="1" applyFont="1" applyFill="1" applyBorder="1" applyAlignment="1" applyProtection="1">
      <alignment horizontal="right"/>
    </xf>
    <xf numFmtId="165" fontId="0" fillId="0" borderId="9" xfId="0" applyNumberFormat="1" applyFont="1" applyFill="1" applyBorder="1" applyAlignment="1" applyProtection="1">
      <alignment horizontal="right"/>
      <protection locked="0"/>
    </xf>
    <xf numFmtId="165" fontId="0" fillId="0" borderId="8" xfId="0" applyNumberFormat="1" applyFont="1" applyFill="1" applyBorder="1" applyAlignment="1" applyProtection="1">
      <alignment horizontal="right"/>
      <protection locked="0"/>
    </xf>
    <xf numFmtId="165" fontId="0" fillId="0" borderId="23" xfId="0" applyNumberFormat="1" applyFont="1" applyFill="1" applyBorder="1" applyAlignment="1" applyProtection="1">
      <alignment horizontal="right"/>
      <protection locked="0"/>
    </xf>
    <xf numFmtId="165" fontId="0" fillId="0" borderId="23" xfId="0" applyNumberFormat="1" applyFont="1" applyFill="1" applyBorder="1" applyAlignment="1" applyProtection="1">
      <alignment horizontal="right"/>
    </xf>
    <xf numFmtId="165" fontId="0" fillId="10" borderId="49" xfId="0" applyNumberFormat="1" applyFont="1" applyFill="1" applyBorder="1" applyAlignment="1" applyProtection="1">
      <alignment horizontal="right"/>
      <protection locked="0"/>
    </xf>
    <xf numFmtId="165" fontId="0" fillId="11" borderId="1" xfId="0" applyNumberFormat="1" applyFont="1" applyFill="1" applyBorder="1" applyAlignment="1" applyProtection="1">
      <alignment horizontal="right"/>
    </xf>
    <xf numFmtId="165" fontId="0" fillId="0" borderId="43" xfId="0" applyNumberFormat="1" applyFont="1" applyFill="1" applyBorder="1" applyAlignment="1" applyProtection="1">
      <alignment horizontal="right"/>
      <protection locked="0"/>
    </xf>
    <xf numFmtId="165" fontId="0" fillId="2" borderId="23" xfId="0" applyNumberFormat="1" applyFont="1" applyFill="1" applyBorder="1" applyAlignment="1" applyProtection="1">
      <alignment horizontal="right"/>
      <protection locked="0"/>
    </xf>
    <xf numFmtId="165" fontId="6" fillId="5" borderId="49" xfId="0" applyNumberFormat="1" applyFont="1" applyFill="1" applyBorder="1" applyAlignment="1" applyProtection="1">
      <alignment horizontal="right"/>
      <protection locked="0"/>
    </xf>
    <xf numFmtId="165" fontId="6" fillId="11" borderId="1" xfId="0" applyNumberFormat="1" applyFont="1" applyFill="1" applyBorder="1" applyAlignment="1" applyProtection="1">
      <alignment horizontal="right"/>
    </xf>
    <xf numFmtId="165" fontId="0" fillId="2" borderId="15" xfId="0" applyNumberFormat="1" applyFont="1" applyFill="1" applyBorder="1" applyAlignment="1" applyProtection="1">
      <alignment horizontal="right"/>
      <protection locked="0"/>
    </xf>
    <xf numFmtId="165" fontId="0" fillId="11" borderId="49" xfId="0" applyNumberFormat="1" applyFont="1" applyFill="1" applyBorder="1" applyAlignment="1" applyProtection="1">
      <alignment horizontal="right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165" fontId="6" fillId="11" borderId="49" xfId="0" applyNumberFormat="1" applyFont="1" applyFill="1" applyBorder="1" applyAlignment="1" applyProtection="1">
      <alignment horizontal="right"/>
    </xf>
    <xf numFmtId="165" fontId="6" fillId="0" borderId="1" xfId="0" applyNumberFormat="1" applyFont="1" applyBorder="1" applyAlignment="1" applyProtection="1">
      <alignment horizontal="right"/>
      <protection locked="0"/>
    </xf>
    <xf numFmtId="165" fontId="0" fillId="0" borderId="23" xfId="0" applyNumberFormat="1" applyFont="1" applyBorder="1" applyAlignment="1" applyProtection="1">
      <alignment horizontal="right"/>
      <protection locked="0"/>
    </xf>
    <xf numFmtId="165" fontId="0" fillId="0" borderId="1" xfId="0" applyNumberFormat="1" applyFont="1" applyBorder="1" applyAlignment="1" applyProtection="1">
      <alignment horizontal="right"/>
      <protection locked="0"/>
    </xf>
    <xf numFmtId="165" fontId="0" fillId="0" borderId="15" xfId="0" applyNumberFormat="1" applyFont="1" applyBorder="1" applyAlignment="1" applyProtection="1">
      <alignment horizontal="right"/>
      <protection locked="0"/>
    </xf>
    <xf numFmtId="165" fontId="0" fillId="11" borderId="11" xfId="0" applyNumberFormat="1" applyFont="1" applyFill="1" applyBorder="1" applyAlignment="1" applyProtection="1">
      <alignment horizontal="right"/>
    </xf>
    <xf numFmtId="165" fontId="0" fillId="11" borderId="44" xfId="0" applyNumberFormat="1" applyFont="1" applyFill="1" applyBorder="1" applyAlignment="1" applyProtection="1">
      <alignment horizontal="right"/>
    </xf>
    <xf numFmtId="165" fontId="0" fillId="0" borderId="44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  <protection locked="0"/>
    </xf>
    <xf numFmtId="165" fontId="0" fillId="0" borderId="16" xfId="0" applyNumberFormat="1" applyFont="1" applyBorder="1" applyAlignment="1" applyProtection="1">
      <alignment horizontal="right"/>
      <protection locked="0"/>
    </xf>
    <xf numFmtId="165" fontId="0" fillId="0" borderId="14" xfId="0" applyNumberFormat="1" applyFont="1" applyFill="1" applyBorder="1" applyAlignment="1" applyProtection="1">
      <alignment horizontal="right"/>
    </xf>
    <xf numFmtId="165" fontId="1" fillId="3" borderId="25" xfId="0" applyNumberFormat="1" applyFont="1" applyFill="1" applyBorder="1" applyAlignment="1" applyProtection="1">
      <alignment horizontal="right"/>
    </xf>
    <xf numFmtId="165" fontId="1" fillId="3" borderId="26" xfId="0" applyNumberFormat="1" applyFont="1" applyFill="1" applyBorder="1" applyAlignment="1" applyProtection="1">
      <alignment horizontal="right"/>
    </xf>
    <xf numFmtId="165" fontId="1" fillId="3" borderId="29" xfId="0" applyNumberFormat="1" applyFont="1" applyFill="1" applyBorder="1" applyAlignment="1" applyProtection="1">
      <alignment horizontal="right"/>
    </xf>
    <xf numFmtId="165" fontId="1" fillId="3" borderId="30" xfId="0" applyNumberFormat="1" applyFont="1" applyFill="1" applyBorder="1" applyAlignment="1" applyProtection="1">
      <alignment horizontal="right"/>
    </xf>
    <xf numFmtId="164" fontId="0" fillId="0" borderId="55" xfId="0" applyNumberFormat="1" applyFont="1" applyFill="1" applyBorder="1" applyProtection="1">
      <protection locked="0"/>
    </xf>
    <xf numFmtId="164" fontId="0" fillId="0" borderId="57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165" fontId="0" fillId="0" borderId="11" xfId="0" applyNumberFormat="1" applyFont="1" applyFill="1" applyBorder="1" applyProtection="1">
      <protection locked="0"/>
    </xf>
    <xf numFmtId="164" fontId="0" fillId="0" borderId="4" xfId="0" applyNumberFormat="1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164" fontId="0" fillId="0" borderId="11" xfId="0" applyNumberFormat="1" applyFont="1" applyFill="1" applyBorder="1" applyProtection="1"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C84" sqref="C84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3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4">
      <c r="A2" s="5"/>
      <c r="B2" s="7" t="s">
        <v>104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4">
      <c r="A4" s="5"/>
      <c r="B4" s="5" t="s">
        <v>43</v>
      </c>
      <c r="C4" s="5"/>
      <c r="D4" s="271" t="s">
        <v>105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3">
      <c r="A6" s="5"/>
      <c r="B6" s="5" t="s">
        <v>44</v>
      </c>
      <c r="C6" s="5"/>
      <c r="D6" s="187">
        <v>46789791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3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3">
      <c r="A8" s="5"/>
      <c r="B8" s="5" t="s">
        <v>45</v>
      </c>
      <c r="C8" s="5"/>
      <c r="D8" s="272" t="s">
        <v>106</v>
      </c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4"/>
      <c r="W8" s="4"/>
      <c r="X8" s="4"/>
      <c r="Y8" s="4"/>
      <c r="Z8" s="4"/>
      <c r="AA8" s="4"/>
      <c r="AB8" s="4"/>
      <c r="AC8" s="4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5">
      <c r="A10" s="5"/>
      <c r="B10" s="250" t="s">
        <v>37</v>
      </c>
      <c r="C10" s="277" t="s">
        <v>38</v>
      </c>
      <c r="D10" s="225" t="s">
        <v>100</v>
      </c>
      <c r="E10" s="226"/>
      <c r="F10" s="226"/>
      <c r="G10" s="226"/>
      <c r="H10" s="226"/>
      <c r="I10" s="227"/>
      <c r="J10" s="225" t="s">
        <v>101</v>
      </c>
      <c r="K10" s="226"/>
      <c r="L10" s="226"/>
      <c r="M10" s="226"/>
      <c r="N10" s="226"/>
      <c r="O10" s="227"/>
      <c r="P10" s="225" t="s">
        <v>102</v>
      </c>
      <c r="Q10" s="226"/>
      <c r="R10" s="226"/>
      <c r="S10" s="226"/>
      <c r="T10" s="226"/>
      <c r="U10" s="227"/>
      <c r="V10" s="225" t="s">
        <v>103</v>
      </c>
      <c r="W10" s="226"/>
      <c r="X10" s="226"/>
      <c r="Y10" s="226"/>
      <c r="Z10" s="226"/>
      <c r="AA10" s="227"/>
      <c r="AB10" s="288" t="s">
        <v>99</v>
      </c>
      <c r="AC10" s="4"/>
      <c r="AD10" s="4"/>
    </row>
    <row r="11" spans="1:30" ht="30.75" customHeight="1" thickBot="1" x14ac:dyDescent="0.35">
      <c r="A11" s="5"/>
      <c r="B11" s="251"/>
      <c r="C11" s="278"/>
      <c r="D11" s="228" t="s">
        <v>39</v>
      </c>
      <c r="E11" s="229"/>
      <c r="F11" s="229"/>
      <c r="G11" s="230"/>
      <c r="H11" s="9" t="s">
        <v>40</v>
      </c>
      <c r="I11" s="9" t="s">
        <v>61</v>
      </c>
      <c r="J11" s="228" t="s">
        <v>39</v>
      </c>
      <c r="K11" s="229"/>
      <c r="L11" s="229"/>
      <c r="M11" s="230"/>
      <c r="N11" s="9" t="s">
        <v>40</v>
      </c>
      <c r="O11" s="9" t="s">
        <v>61</v>
      </c>
      <c r="P11" s="228" t="s">
        <v>39</v>
      </c>
      <c r="Q11" s="229"/>
      <c r="R11" s="229"/>
      <c r="S11" s="230"/>
      <c r="T11" s="9" t="s">
        <v>40</v>
      </c>
      <c r="U11" s="9" t="s">
        <v>61</v>
      </c>
      <c r="V11" s="228" t="s">
        <v>39</v>
      </c>
      <c r="W11" s="229"/>
      <c r="X11" s="229"/>
      <c r="Y11" s="230"/>
      <c r="Z11" s="9" t="s">
        <v>40</v>
      </c>
      <c r="AA11" s="9" t="s">
        <v>61</v>
      </c>
      <c r="AB11" s="289"/>
      <c r="AC11" s="4"/>
      <c r="AD11" s="4"/>
    </row>
    <row r="12" spans="1:30" ht="15.75" customHeight="1" thickBot="1" x14ac:dyDescent="0.35">
      <c r="A12" s="5"/>
      <c r="B12" s="251"/>
      <c r="C12" s="279"/>
      <c r="D12" s="231" t="s">
        <v>62</v>
      </c>
      <c r="E12" s="232"/>
      <c r="F12" s="232"/>
      <c r="G12" s="232"/>
      <c r="H12" s="232"/>
      <c r="I12" s="233"/>
      <c r="J12" s="231" t="s">
        <v>62</v>
      </c>
      <c r="K12" s="232"/>
      <c r="L12" s="232"/>
      <c r="M12" s="232"/>
      <c r="N12" s="232"/>
      <c r="O12" s="233"/>
      <c r="P12" s="231" t="s">
        <v>62</v>
      </c>
      <c r="Q12" s="232"/>
      <c r="R12" s="232"/>
      <c r="S12" s="232"/>
      <c r="T12" s="232"/>
      <c r="U12" s="233"/>
      <c r="V12" s="231" t="s">
        <v>62</v>
      </c>
      <c r="W12" s="232"/>
      <c r="X12" s="232"/>
      <c r="Y12" s="232"/>
      <c r="Z12" s="232"/>
      <c r="AA12" s="233"/>
      <c r="AB12" s="289"/>
      <c r="AC12" s="4"/>
      <c r="AD12" s="4"/>
    </row>
    <row r="13" spans="1:30" ht="15.75" customHeight="1" thickBot="1" x14ac:dyDescent="0.35">
      <c r="A13" s="5"/>
      <c r="B13" s="252"/>
      <c r="C13" s="280"/>
      <c r="D13" s="234" t="s">
        <v>57</v>
      </c>
      <c r="E13" s="235"/>
      <c r="F13" s="235"/>
      <c r="G13" s="236" t="s">
        <v>63</v>
      </c>
      <c r="H13" s="238" t="s">
        <v>66</v>
      </c>
      <c r="I13" s="240" t="s">
        <v>62</v>
      </c>
      <c r="J13" s="234" t="s">
        <v>57</v>
      </c>
      <c r="K13" s="235"/>
      <c r="L13" s="235"/>
      <c r="M13" s="236" t="s">
        <v>63</v>
      </c>
      <c r="N13" s="238" t="s">
        <v>66</v>
      </c>
      <c r="O13" s="240" t="s">
        <v>62</v>
      </c>
      <c r="P13" s="234" t="s">
        <v>57</v>
      </c>
      <c r="Q13" s="235"/>
      <c r="R13" s="235"/>
      <c r="S13" s="236" t="s">
        <v>63</v>
      </c>
      <c r="T13" s="238" t="s">
        <v>66</v>
      </c>
      <c r="U13" s="240" t="s">
        <v>62</v>
      </c>
      <c r="V13" s="234" t="s">
        <v>57</v>
      </c>
      <c r="W13" s="235"/>
      <c r="X13" s="235"/>
      <c r="Y13" s="236" t="s">
        <v>63</v>
      </c>
      <c r="Z13" s="238" t="s">
        <v>66</v>
      </c>
      <c r="AA13" s="240" t="s">
        <v>62</v>
      </c>
      <c r="AB13" s="289"/>
      <c r="AC13" s="4"/>
      <c r="AD13" s="4"/>
    </row>
    <row r="14" spans="1:30" ht="15" thickBot="1" x14ac:dyDescent="0.35">
      <c r="A14" s="5"/>
      <c r="B14" s="10"/>
      <c r="C14" s="11"/>
      <c r="D14" s="142" t="s">
        <v>58</v>
      </c>
      <c r="E14" s="143" t="s">
        <v>90</v>
      </c>
      <c r="F14" s="143" t="s">
        <v>59</v>
      </c>
      <c r="G14" s="237"/>
      <c r="H14" s="239"/>
      <c r="I14" s="241"/>
      <c r="J14" s="142" t="s">
        <v>58</v>
      </c>
      <c r="K14" s="143" t="s">
        <v>90</v>
      </c>
      <c r="L14" s="143" t="s">
        <v>59</v>
      </c>
      <c r="M14" s="237"/>
      <c r="N14" s="239"/>
      <c r="O14" s="241"/>
      <c r="P14" s="142" t="s">
        <v>58</v>
      </c>
      <c r="Q14" s="143" t="s">
        <v>90</v>
      </c>
      <c r="R14" s="143" t="s">
        <v>59</v>
      </c>
      <c r="S14" s="237"/>
      <c r="T14" s="239"/>
      <c r="U14" s="241"/>
      <c r="V14" s="142" t="s">
        <v>58</v>
      </c>
      <c r="W14" s="143" t="s">
        <v>90</v>
      </c>
      <c r="X14" s="143" t="s">
        <v>59</v>
      </c>
      <c r="Y14" s="237"/>
      <c r="Z14" s="239"/>
      <c r="AA14" s="241"/>
      <c r="AB14" s="290"/>
      <c r="AC14" s="4"/>
      <c r="AD14" s="4"/>
    </row>
    <row r="15" spans="1:30" x14ac:dyDescent="0.3">
      <c r="A15" s="5"/>
      <c r="B15" s="35" t="s">
        <v>0</v>
      </c>
      <c r="C15" s="127" t="s">
        <v>52</v>
      </c>
      <c r="D15" s="12"/>
      <c r="E15" s="13"/>
      <c r="F15" s="56">
        <v>856</v>
      </c>
      <c r="G15" s="63">
        <f>SUM(D15:F15)</f>
        <v>856</v>
      </c>
      <c r="H15" s="66">
        <v>162.5</v>
      </c>
      <c r="I15" s="14">
        <f>G15+H15</f>
        <v>1018.5</v>
      </c>
      <c r="J15" s="188"/>
      <c r="K15" s="189"/>
      <c r="L15" s="190">
        <v>550</v>
      </c>
      <c r="M15" s="191">
        <f t="shared" ref="M15:M23" si="0">SUM(J15:L15)</f>
        <v>550</v>
      </c>
      <c r="N15" s="192">
        <v>220</v>
      </c>
      <c r="O15" s="193">
        <f>M15+N15</f>
        <v>770</v>
      </c>
      <c r="P15" s="12"/>
      <c r="Q15" s="13"/>
      <c r="R15" s="162">
        <v>660.4</v>
      </c>
      <c r="S15" s="63">
        <f>SUM(P15:R15)</f>
        <v>660.4</v>
      </c>
      <c r="T15" s="66">
        <v>108.8</v>
      </c>
      <c r="U15" s="14">
        <f>S15+T15</f>
        <v>769.19999999999993</v>
      </c>
      <c r="V15" s="12"/>
      <c r="W15" s="13"/>
      <c r="X15" s="56">
        <v>550</v>
      </c>
      <c r="Y15" s="63">
        <f>SUM(V15:X15)</f>
        <v>550</v>
      </c>
      <c r="Z15" s="66">
        <v>220</v>
      </c>
      <c r="AA15" s="14">
        <f>Y15+Z15</f>
        <v>770</v>
      </c>
      <c r="AB15" s="148">
        <f>(AA15/O15)</f>
        <v>1</v>
      </c>
      <c r="AC15" s="4"/>
      <c r="AD15" s="4"/>
    </row>
    <row r="16" spans="1:30" x14ac:dyDescent="0.3">
      <c r="A16" s="5"/>
      <c r="B16" s="15" t="s">
        <v>1</v>
      </c>
      <c r="C16" s="128" t="s">
        <v>60</v>
      </c>
      <c r="D16" s="57">
        <v>4360.6000000000004</v>
      </c>
      <c r="E16" s="16"/>
      <c r="F16" s="16"/>
      <c r="G16" s="64">
        <f t="shared" ref="G16:G23" si="1">SUM(D16:F16)</f>
        <v>4360.6000000000004</v>
      </c>
      <c r="H16" s="67"/>
      <c r="I16" s="14">
        <f t="shared" ref="I16:I23" si="2">G16+H16</f>
        <v>4360.6000000000004</v>
      </c>
      <c r="J16" s="194">
        <v>4866.8</v>
      </c>
      <c r="K16" s="195"/>
      <c r="L16" s="195"/>
      <c r="M16" s="196">
        <f t="shared" si="0"/>
        <v>4866.8</v>
      </c>
      <c r="N16" s="197"/>
      <c r="O16" s="193">
        <f t="shared" ref="O16:O20" si="3">M16+N16</f>
        <v>4866.8</v>
      </c>
      <c r="P16" s="57">
        <v>2433.6</v>
      </c>
      <c r="Q16" s="161"/>
      <c r="R16" s="16"/>
      <c r="S16" s="64">
        <f t="shared" ref="S16:S23" si="4">SUM(P16:R16)</f>
        <v>2433.6</v>
      </c>
      <c r="T16" s="67"/>
      <c r="U16" s="14">
        <f t="shared" ref="U16:U20" si="5">S16+T16</f>
        <v>2433.6</v>
      </c>
      <c r="V16" s="57">
        <v>5000</v>
      </c>
      <c r="W16" s="16"/>
      <c r="X16" s="16"/>
      <c r="Y16" s="64">
        <f t="shared" ref="Y16:Y23" si="6">SUM(V16:X16)</f>
        <v>5000</v>
      </c>
      <c r="Z16" s="67"/>
      <c r="AA16" s="14">
        <f t="shared" ref="AA16:AA20" si="7">Y16+Z16</f>
        <v>5000</v>
      </c>
      <c r="AB16" s="148">
        <f t="shared" ref="AB16:AB24" si="8">(AA16/O16)</f>
        <v>1.0273691131749814</v>
      </c>
      <c r="AC16" s="4"/>
      <c r="AD16" s="4"/>
    </row>
    <row r="17" spans="1:30" x14ac:dyDescent="0.3">
      <c r="A17" s="5"/>
      <c r="B17" s="15" t="s">
        <v>3</v>
      </c>
      <c r="C17" s="129" t="s">
        <v>79</v>
      </c>
      <c r="D17" s="58">
        <v>367</v>
      </c>
      <c r="E17" s="17"/>
      <c r="F17" s="17"/>
      <c r="G17" s="64">
        <f t="shared" si="1"/>
        <v>367</v>
      </c>
      <c r="H17" s="68"/>
      <c r="I17" s="14">
        <f t="shared" si="2"/>
        <v>367</v>
      </c>
      <c r="J17" s="198">
        <v>168.3</v>
      </c>
      <c r="K17" s="199"/>
      <c r="L17" s="199"/>
      <c r="M17" s="196">
        <f t="shared" si="0"/>
        <v>168.3</v>
      </c>
      <c r="N17" s="200"/>
      <c r="O17" s="193">
        <f t="shared" si="3"/>
        <v>168.3</v>
      </c>
      <c r="P17" s="58">
        <v>15.3</v>
      </c>
      <c r="Q17" s="17"/>
      <c r="R17" s="17"/>
      <c r="S17" s="64">
        <f t="shared" si="4"/>
        <v>15.3</v>
      </c>
      <c r="T17" s="68"/>
      <c r="U17" s="14">
        <f t="shared" si="5"/>
        <v>15.3</v>
      </c>
      <c r="V17" s="58">
        <v>172.9</v>
      </c>
      <c r="W17" s="17"/>
      <c r="X17" s="17"/>
      <c r="Y17" s="64">
        <f t="shared" si="6"/>
        <v>172.9</v>
      </c>
      <c r="Z17" s="68"/>
      <c r="AA17" s="14">
        <f t="shared" si="7"/>
        <v>172.9</v>
      </c>
      <c r="AB17" s="148">
        <f t="shared" si="8"/>
        <v>1.0273321449792037</v>
      </c>
      <c r="AC17" s="4"/>
      <c r="AD17" s="4"/>
    </row>
    <row r="18" spans="1:30" x14ac:dyDescent="0.3">
      <c r="A18" s="5"/>
      <c r="B18" s="15" t="s">
        <v>5</v>
      </c>
      <c r="C18" s="130" t="s">
        <v>53</v>
      </c>
      <c r="D18" s="18"/>
      <c r="E18" s="59">
        <v>48823.6</v>
      </c>
      <c r="F18" s="17"/>
      <c r="G18" s="64">
        <f t="shared" si="1"/>
        <v>48823.6</v>
      </c>
      <c r="H18" s="66">
        <v>0</v>
      </c>
      <c r="I18" s="14">
        <f t="shared" si="2"/>
        <v>48823.6</v>
      </c>
      <c r="J18" s="201"/>
      <c r="K18" s="202">
        <v>55358.3</v>
      </c>
      <c r="L18" s="199"/>
      <c r="M18" s="196">
        <f t="shared" si="0"/>
        <v>55358.3</v>
      </c>
      <c r="N18" s="192">
        <v>0</v>
      </c>
      <c r="O18" s="193">
        <f t="shared" si="3"/>
        <v>55358.3</v>
      </c>
      <c r="P18" s="18"/>
      <c r="Q18" s="59">
        <v>27545</v>
      </c>
      <c r="R18" s="17"/>
      <c r="S18" s="64">
        <f t="shared" si="4"/>
        <v>27545</v>
      </c>
      <c r="T18" s="66">
        <v>0</v>
      </c>
      <c r="U18" s="14">
        <f t="shared" si="5"/>
        <v>27545</v>
      </c>
      <c r="V18" s="18"/>
      <c r="W18" s="59">
        <v>54521.7</v>
      </c>
      <c r="X18" s="17"/>
      <c r="Y18" s="64">
        <f t="shared" si="6"/>
        <v>54521.7</v>
      </c>
      <c r="Z18" s="66">
        <v>0</v>
      </c>
      <c r="AA18" s="14">
        <f t="shared" si="7"/>
        <v>54521.7</v>
      </c>
      <c r="AB18" s="148">
        <f t="shared" si="8"/>
        <v>0.98488754170557968</v>
      </c>
      <c r="AC18" s="4"/>
      <c r="AD18" s="4"/>
    </row>
    <row r="19" spans="1:30" x14ac:dyDescent="0.3">
      <c r="A19" s="5"/>
      <c r="B19" s="15" t="s">
        <v>7</v>
      </c>
      <c r="C19" s="40" t="s">
        <v>46</v>
      </c>
      <c r="D19" s="19"/>
      <c r="E19" s="17"/>
      <c r="F19" s="60">
        <v>0</v>
      </c>
      <c r="G19" s="64">
        <f t="shared" si="1"/>
        <v>0</v>
      </c>
      <c r="H19" s="69">
        <v>0</v>
      </c>
      <c r="I19" s="14">
        <f t="shared" si="2"/>
        <v>0</v>
      </c>
      <c r="J19" s="203"/>
      <c r="K19" s="199"/>
      <c r="L19" s="204">
        <v>0</v>
      </c>
      <c r="M19" s="196">
        <f t="shared" si="0"/>
        <v>0</v>
      </c>
      <c r="N19" s="205">
        <v>0</v>
      </c>
      <c r="O19" s="193">
        <f t="shared" si="3"/>
        <v>0</v>
      </c>
      <c r="P19" s="19"/>
      <c r="Q19" s="17"/>
      <c r="R19" s="60">
        <v>0</v>
      </c>
      <c r="S19" s="64">
        <f t="shared" si="4"/>
        <v>0</v>
      </c>
      <c r="T19" s="69">
        <v>0</v>
      </c>
      <c r="U19" s="14">
        <f t="shared" si="5"/>
        <v>0</v>
      </c>
      <c r="V19" s="19"/>
      <c r="W19" s="17"/>
      <c r="X19" s="60">
        <v>0</v>
      </c>
      <c r="Y19" s="64">
        <f t="shared" si="6"/>
        <v>0</v>
      </c>
      <c r="Z19" s="69">
        <v>0</v>
      </c>
      <c r="AA19" s="14">
        <f t="shared" si="7"/>
        <v>0</v>
      </c>
      <c r="AB19" s="148" t="e">
        <f t="shared" si="8"/>
        <v>#DIV/0!</v>
      </c>
      <c r="AC19" s="4"/>
      <c r="AD19" s="4"/>
    </row>
    <row r="20" spans="1:30" x14ac:dyDescent="0.3">
      <c r="A20" s="5"/>
      <c r="B20" s="15" t="s">
        <v>9</v>
      </c>
      <c r="C20" s="131" t="s">
        <v>47</v>
      </c>
      <c r="D20" s="18"/>
      <c r="E20" s="16"/>
      <c r="F20" s="61">
        <v>648</v>
      </c>
      <c r="G20" s="64">
        <v>648</v>
      </c>
      <c r="H20" s="69">
        <v>0</v>
      </c>
      <c r="I20" s="14">
        <f t="shared" si="2"/>
        <v>648</v>
      </c>
      <c r="J20" s="201"/>
      <c r="K20" s="195"/>
      <c r="L20" s="206">
        <v>250.9</v>
      </c>
      <c r="M20" s="196">
        <f t="shared" si="0"/>
        <v>250.9</v>
      </c>
      <c r="N20" s="205">
        <v>0</v>
      </c>
      <c r="O20" s="193">
        <f t="shared" si="3"/>
        <v>250.9</v>
      </c>
      <c r="P20" s="18"/>
      <c r="Q20" s="16"/>
      <c r="R20" s="61">
        <v>224.5</v>
      </c>
      <c r="S20" s="64">
        <f t="shared" si="4"/>
        <v>224.5</v>
      </c>
      <c r="T20" s="69">
        <v>0</v>
      </c>
      <c r="U20" s="14">
        <f t="shared" si="5"/>
        <v>224.5</v>
      </c>
      <c r="V20" s="18"/>
      <c r="W20" s="16"/>
      <c r="X20" s="61">
        <v>250</v>
      </c>
      <c r="Y20" s="64">
        <f t="shared" si="6"/>
        <v>250</v>
      </c>
      <c r="Z20" s="69">
        <v>0</v>
      </c>
      <c r="AA20" s="14">
        <f t="shared" si="7"/>
        <v>250</v>
      </c>
      <c r="AB20" s="148">
        <f t="shared" si="8"/>
        <v>0.99641291351135908</v>
      </c>
      <c r="AC20" s="4"/>
      <c r="AD20" s="4"/>
    </row>
    <row r="21" spans="1:30" x14ac:dyDescent="0.3">
      <c r="A21" s="5"/>
      <c r="B21" s="15" t="s">
        <v>11</v>
      </c>
      <c r="C21" s="39" t="s">
        <v>2</v>
      </c>
      <c r="D21" s="18"/>
      <c r="E21" s="16"/>
      <c r="F21" s="61">
        <v>238.9</v>
      </c>
      <c r="G21" s="64">
        <f t="shared" si="1"/>
        <v>238.9</v>
      </c>
      <c r="H21" s="70">
        <v>563.20000000000005</v>
      </c>
      <c r="I21" s="14">
        <f>G21+H21</f>
        <v>802.1</v>
      </c>
      <c r="J21" s="201"/>
      <c r="K21" s="195"/>
      <c r="L21" s="206">
        <v>250</v>
      </c>
      <c r="M21" s="196">
        <f t="shared" si="0"/>
        <v>250</v>
      </c>
      <c r="N21" s="207">
        <v>360</v>
      </c>
      <c r="O21" s="193">
        <f>M21+N21</f>
        <v>610</v>
      </c>
      <c r="P21" s="18"/>
      <c r="Q21" s="16"/>
      <c r="R21" s="61">
        <v>84.7</v>
      </c>
      <c r="S21" s="64">
        <f t="shared" si="4"/>
        <v>84.7</v>
      </c>
      <c r="T21" s="70">
        <v>294.10000000000002</v>
      </c>
      <c r="U21" s="14">
        <f>S21+T21</f>
        <v>378.8</v>
      </c>
      <c r="V21" s="18"/>
      <c r="W21" s="16"/>
      <c r="X21" s="61">
        <v>350</v>
      </c>
      <c r="Y21" s="64">
        <f t="shared" si="6"/>
        <v>350</v>
      </c>
      <c r="Z21" s="70">
        <v>360</v>
      </c>
      <c r="AA21" s="14">
        <f>Y21+Z21</f>
        <v>710</v>
      </c>
      <c r="AB21" s="148">
        <f t="shared" si="8"/>
        <v>1.1639344262295082</v>
      </c>
      <c r="AC21" s="4"/>
      <c r="AD21" s="4"/>
    </row>
    <row r="22" spans="1:30" x14ac:dyDescent="0.3">
      <c r="A22" s="5"/>
      <c r="B22" s="15" t="s">
        <v>13</v>
      </c>
      <c r="C22" s="39" t="s">
        <v>4</v>
      </c>
      <c r="D22" s="18"/>
      <c r="E22" s="16"/>
      <c r="F22" s="61">
        <v>0</v>
      </c>
      <c r="G22" s="64">
        <f t="shared" si="1"/>
        <v>0</v>
      </c>
      <c r="H22" s="70">
        <v>563.20000000000005</v>
      </c>
      <c r="I22" s="14">
        <f t="shared" si="2"/>
        <v>563.20000000000005</v>
      </c>
      <c r="J22" s="201"/>
      <c r="K22" s="195"/>
      <c r="L22" s="206">
        <v>0</v>
      </c>
      <c r="M22" s="196">
        <f t="shared" si="0"/>
        <v>0</v>
      </c>
      <c r="N22" s="207">
        <v>360</v>
      </c>
      <c r="O22" s="193">
        <f t="shared" ref="O22:O23" si="9">M22+N22</f>
        <v>360</v>
      </c>
      <c r="P22" s="18"/>
      <c r="Q22" s="16"/>
      <c r="R22" s="61">
        <v>0</v>
      </c>
      <c r="S22" s="64">
        <f t="shared" si="4"/>
        <v>0</v>
      </c>
      <c r="T22" s="70">
        <v>294.10000000000002</v>
      </c>
      <c r="U22" s="14">
        <f t="shared" ref="U22:U23" si="10">S22+T22</f>
        <v>294.10000000000002</v>
      </c>
      <c r="V22" s="18"/>
      <c r="W22" s="16"/>
      <c r="X22" s="61">
        <v>0</v>
      </c>
      <c r="Y22" s="64">
        <f t="shared" si="6"/>
        <v>0</v>
      </c>
      <c r="Z22" s="70">
        <v>360</v>
      </c>
      <c r="AA22" s="14">
        <f t="shared" ref="AA22:AA23" si="11">Y22+Z22</f>
        <v>360</v>
      </c>
      <c r="AB22" s="148">
        <f t="shared" si="8"/>
        <v>1</v>
      </c>
      <c r="AC22" s="4"/>
      <c r="AD22" s="4"/>
    </row>
    <row r="23" spans="1:30" ht="15" thickBot="1" x14ac:dyDescent="0.35">
      <c r="A23" s="5"/>
      <c r="B23" s="132" t="s">
        <v>15</v>
      </c>
      <c r="C23" s="133" t="s">
        <v>6</v>
      </c>
      <c r="D23" s="21"/>
      <c r="E23" s="22"/>
      <c r="F23" s="62">
        <v>0</v>
      </c>
      <c r="G23" s="65">
        <f t="shared" si="1"/>
        <v>0</v>
      </c>
      <c r="H23" s="71">
        <v>0</v>
      </c>
      <c r="I23" s="23">
        <f t="shared" si="2"/>
        <v>0</v>
      </c>
      <c r="J23" s="208"/>
      <c r="K23" s="209"/>
      <c r="L23" s="210">
        <v>0</v>
      </c>
      <c r="M23" s="211">
        <f t="shared" si="0"/>
        <v>0</v>
      </c>
      <c r="N23" s="212">
        <v>0</v>
      </c>
      <c r="O23" s="213">
        <f t="shared" si="9"/>
        <v>0</v>
      </c>
      <c r="P23" s="21"/>
      <c r="Q23" s="22"/>
      <c r="R23" s="62">
        <v>0</v>
      </c>
      <c r="S23" s="65">
        <f t="shared" si="4"/>
        <v>0</v>
      </c>
      <c r="T23" s="71">
        <v>0</v>
      </c>
      <c r="U23" s="23">
        <f t="shared" si="10"/>
        <v>0</v>
      </c>
      <c r="V23" s="21"/>
      <c r="W23" s="22"/>
      <c r="X23" s="62">
        <v>0</v>
      </c>
      <c r="Y23" s="65">
        <f t="shared" si="6"/>
        <v>0</v>
      </c>
      <c r="Z23" s="71">
        <v>0</v>
      </c>
      <c r="AA23" s="23">
        <f t="shared" si="11"/>
        <v>0</v>
      </c>
      <c r="AB23" s="151" t="e">
        <f t="shared" si="8"/>
        <v>#DIV/0!</v>
      </c>
      <c r="AC23" s="4"/>
      <c r="AD23" s="4"/>
    </row>
    <row r="24" spans="1:30" ht="15" thickBot="1" x14ac:dyDescent="0.35">
      <c r="A24" s="5"/>
      <c r="B24" s="24" t="s">
        <v>17</v>
      </c>
      <c r="C24" s="25" t="s">
        <v>8</v>
      </c>
      <c r="D24" s="26">
        <f>SUM(D15:D21)</f>
        <v>4727.6000000000004</v>
      </c>
      <c r="E24" s="27">
        <f>SUM(E15:E21)</f>
        <v>48823.6</v>
      </c>
      <c r="F24" s="27">
        <f>SUM(F15:F21)</f>
        <v>1742.9</v>
      </c>
      <c r="G24" s="28">
        <f>SUM(D24:F24)</f>
        <v>55294.1</v>
      </c>
      <c r="H24" s="29">
        <f>SUM(H15:H21)</f>
        <v>725.7</v>
      </c>
      <c r="I24" s="29">
        <f>SUM(I15:I21)</f>
        <v>56019.799999999996</v>
      </c>
      <c r="J24" s="214">
        <f>SUM(J15:J21)</f>
        <v>5035.1000000000004</v>
      </c>
      <c r="K24" s="215">
        <f>SUM(K15:K21)</f>
        <v>55358.3</v>
      </c>
      <c r="L24" s="215">
        <f>SUM(L15:L21)</f>
        <v>1050.9000000000001</v>
      </c>
      <c r="M24" s="216">
        <f>SUM(J24:L24)</f>
        <v>61444.3</v>
      </c>
      <c r="N24" s="217">
        <f>SUM(N15:N21)</f>
        <v>580</v>
      </c>
      <c r="O24" s="217">
        <f>SUM(O15:O21)</f>
        <v>62024.3</v>
      </c>
      <c r="P24" s="26">
        <f>SUM(P15:P21)</f>
        <v>2448.9</v>
      </c>
      <c r="Q24" s="27">
        <f>SUM(Q15:Q21)</f>
        <v>27545</v>
      </c>
      <c r="R24" s="27">
        <f>SUM(R15:R21)</f>
        <v>969.6</v>
      </c>
      <c r="S24" s="28">
        <f>SUM(P24:R24)</f>
        <v>30963.5</v>
      </c>
      <c r="T24" s="29">
        <f>SUM(T15:T21)</f>
        <v>402.90000000000003</v>
      </c>
      <c r="U24" s="29">
        <f>SUM(U15:U21)</f>
        <v>31366.399999999998</v>
      </c>
      <c r="V24" s="26">
        <f>SUM(V15:V21)</f>
        <v>5172.8999999999996</v>
      </c>
      <c r="W24" s="27">
        <f>SUM(W15:W21)</f>
        <v>54521.7</v>
      </c>
      <c r="X24" s="27">
        <f>SUM(X15:X21)</f>
        <v>1150</v>
      </c>
      <c r="Y24" s="28">
        <f>SUM(V24:X24)</f>
        <v>60844.6</v>
      </c>
      <c r="Z24" s="29">
        <f>SUM(Z15:Z21)</f>
        <v>580</v>
      </c>
      <c r="AA24" s="29">
        <f>SUM(AA15:AA21)</f>
        <v>61424.6</v>
      </c>
      <c r="AB24" s="152">
        <f t="shared" si="8"/>
        <v>0.99033120889715798</v>
      </c>
      <c r="AC24" s="4"/>
      <c r="AD24" s="4"/>
    </row>
    <row r="25" spans="1:30" ht="15.75" customHeight="1" thickBot="1" x14ac:dyDescent="0.35">
      <c r="A25" s="5"/>
      <c r="B25" s="30"/>
      <c r="C25" s="31"/>
      <c r="D25" s="242" t="s">
        <v>68</v>
      </c>
      <c r="E25" s="243"/>
      <c r="F25" s="243"/>
      <c r="G25" s="244"/>
      <c r="H25" s="244"/>
      <c r="I25" s="245"/>
      <c r="J25" s="258" t="s">
        <v>68</v>
      </c>
      <c r="K25" s="259"/>
      <c r="L25" s="259"/>
      <c r="M25" s="260"/>
      <c r="N25" s="260"/>
      <c r="O25" s="261"/>
      <c r="P25" s="242" t="s">
        <v>68</v>
      </c>
      <c r="Q25" s="243"/>
      <c r="R25" s="243"/>
      <c r="S25" s="244"/>
      <c r="T25" s="244"/>
      <c r="U25" s="245"/>
      <c r="V25" s="242" t="s">
        <v>68</v>
      </c>
      <c r="W25" s="243"/>
      <c r="X25" s="243"/>
      <c r="Y25" s="244"/>
      <c r="Z25" s="244"/>
      <c r="AA25" s="245"/>
      <c r="AB25" s="285" t="s">
        <v>99</v>
      </c>
      <c r="AC25" s="4"/>
      <c r="AD25" s="4"/>
    </row>
    <row r="26" spans="1:30" ht="15" thickBot="1" x14ac:dyDescent="0.35">
      <c r="A26" s="5"/>
      <c r="B26" s="256" t="s">
        <v>37</v>
      </c>
      <c r="C26" s="277" t="s">
        <v>38</v>
      </c>
      <c r="D26" s="246" t="s">
        <v>69</v>
      </c>
      <c r="E26" s="247"/>
      <c r="F26" s="247"/>
      <c r="G26" s="248" t="s">
        <v>64</v>
      </c>
      <c r="H26" s="281" t="s">
        <v>67</v>
      </c>
      <c r="I26" s="283" t="s">
        <v>68</v>
      </c>
      <c r="J26" s="262" t="s">
        <v>69</v>
      </c>
      <c r="K26" s="263"/>
      <c r="L26" s="263"/>
      <c r="M26" s="264" t="s">
        <v>64</v>
      </c>
      <c r="N26" s="266" t="s">
        <v>67</v>
      </c>
      <c r="O26" s="268" t="s">
        <v>68</v>
      </c>
      <c r="P26" s="246" t="s">
        <v>69</v>
      </c>
      <c r="Q26" s="247"/>
      <c r="R26" s="247"/>
      <c r="S26" s="248" t="s">
        <v>64</v>
      </c>
      <c r="T26" s="281" t="s">
        <v>67</v>
      </c>
      <c r="U26" s="283" t="s">
        <v>68</v>
      </c>
      <c r="V26" s="246" t="s">
        <v>69</v>
      </c>
      <c r="W26" s="247"/>
      <c r="X26" s="247"/>
      <c r="Y26" s="248" t="s">
        <v>64</v>
      </c>
      <c r="Z26" s="281" t="s">
        <v>67</v>
      </c>
      <c r="AA26" s="283" t="s">
        <v>68</v>
      </c>
      <c r="AB26" s="286"/>
      <c r="AC26" s="4"/>
      <c r="AD26" s="4"/>
    </row>
    <row r="27" spans="1:30" ht="15" thickBot="1" x14ac:dyDescent="0.35">
      <c r="A27" s="5"/>
      <c r="B27" s="257"/>
      <c r="C27" s="278"/>
      <c r="D27" s="32" t="s">
        <v>54</v>
      </c>
      <c r="E27" s="33" t="s">
        <v>55</v>
      </c>
      <c r="F27" s="34" t="s">
        <v>56</v>
      </c>
      <c r="G27" s="249"/>
      <c r="H27" s="282"/>
      <c r="I27" s="284"/>
      <c r="J27" s="169" t="s">
        <v>54</v>
      </c>
      <c r="K27" s="170" t="s">
        <v>55</v>
      </c>
      <c r="L27" s="171" t="s">
        <v>56</v>
      </c>
      <c r="M27" s="265"/>
      <c r="N27" s="267"/>
      <c r="O27" s="269"/>
      <c r="P27" s="32" t="s">
        <v>54</v>
      </c>
      <c r="Q27" s="33" t="s">
        <v>55</v>
      </c>
      <c r="R27" s="34" t="s">
        <v>56</v>
      </c>
      <c r="S27" s="249"/>
      <c r="T27" s="282"/>
      <c r="U27" s="284"/>
      <c r="V27" s="32" t="s">
        <v>54</v>
      </c>
      <c r="W27" s="33" t="s">
        <v>55</v>
      </c>
      <c r="X27" s="34" t="s">
        <v>56</v>
      </c>
      <c r="Y27" s="249"/>
      <c r="Z27" s="282"/>
      <c r="AA27" s="284"/>
      <c r="AB27" s="287"/>
      <c r="AC27" s="4"/>
      <c r="AD27" s="4"/>
    </row>
    <row r="28" spans="1:30" x14ac:dyDescent="0.3">
      <c r="A28" s="5"/>
      <c r="B28" s="35" t="s">
        <v>19</v>
      </c>
      <c r="C28" s="36" t="s">
        <v>10</v>
      </c>
      <c r="D28" s="72">
        <v>523.20000000000005</v>
      </c>
      <c r="E28" s="72">
        <v>0</v>
      </c>
      <c r="F28" s="72">
        <v>0</v>
      </c>
      <c r="G28" s="73">
        <f>SUM(D28:F28)</f>
        <v>523.20000000000005</v>
      </c>
      <c r="H28" s="73">
        <v>116.5</v>
      </c>
      <c r="I28" s="37">
        <f>G28+H28</f>
        <v>639.70000000000005</v>
      </c>
      <c r="J28" s="220">
        <v>450</v>
      </c>
      <c r="K28" s="180">
        <v>0</v>
      </c>
      <c r="L28" s="180">
        <v>250</v>
      </c>
      <c r="M28" s="172">
        <f>SUM(J28:L28)</f>
        <v>700</v>
      </c>
      <c r="N28" s="172">
        <v>60</v>
      </c>
      <c r="O28" s="173">
        <f>M28+N28</f>
        <v>760</v>
      </c>
      <c r="P28" s="81">
        <v>54.7</v>
      </c>
      <c r="Q28" s="72">
        <v>0</v>
      </c>
      <c r="R28" s="72">
        <v>0</v>
      </c>
      <c r="S28" s="73">
        <f>SUM(P28:R28)</f>
        <v>54.7</v>
      </c>
      <c r="T28" s="73">
        <v>0</v>
      </c>
      <c r="U28" s="37">
        <f>S28+T28</f>
        <v>54.7</v>
      </c>
      <c r="V28" s="222">
        <v>475</v>
      </c>
      <c r="W28" s="72">
        <v>0</v>
      </c>
      <c r="X28" s="72">
        <v>320</v>
      </c>
      <c r="Y28" s="218">
        <f>SUM(V28:X28)</f>
        <v>795</v>
      </c>
      <c r="Z28" s="73">
        <v>130</v>
      </c>
      <c r="AA28" s="37">
        <f>Y28+Z28</f>
        <v>925</v>
      </c>
      <c r="AB28" s="148">
        <f t="shared" ref="AB28:AB41" si="12">(AA28/O28)</f>
        <v>1.2171052631578947</v>
      </c>
      <c r="AC28" s="4"/>
      <c r="AD28" s="4"/>
    </row>
    <row r="29" spans="1:30" x14ac:dyDescent="0.3">
      <c r="A29" s="5"/>
      <c r="B29" s="15" t="s">
        <v>20</v>
      </c>
      <c r="C29" s="38" t="s">
        <v>12</v>
      </c>
      <c r="D29" s="163">
        <v>649.5</v>
      </c>
      <c r="E29" s="74">
        <v>161.69999999999999</v>
      </c>
      <c r="F29" s="74">
        <v>910.3</v>
      </c>
      <c r="G29" s="75">
        <f t="shared" ref="G29:G38" si="13">SUM(D29:F29)</f>
        <v>1721.5</v>
      </c>
      <c r="H29" s="76">
        <v>106.8</v>
      </c>
      <c r="I29" s="14">
        <f t="shared" ref="I29:I38" si="14">G29+H29</f>
        <v>1828.3</v>
      </c>
      <c r="J29" s="181">
        <v>545</v>
      </c>
      <c r="K29" s="182">
        <v>300</v>
      </c>
      <c r="L29" s="182">
        <v>550</v>
      </c>
      <c r="M29" s="174">
        <f t="shared" ref="M29:M38" si="15">SUM(J29:L29)</f>
        <v>1395</v>
      </c>
      <c r="N29" s="175">
        <v>303</v>
      </c>
      <c r="O29" s="167">
        <f t="shared" ref="O29:O38" si="16">M29+N29</f>
        <v>1698</v>
      </c>
      <c r="P29" s="82">
        <v>310</v>
      </c>
      <c r="Q29" s="74">
        <v>125.9</v>
      </c>
      <c r="R29" s="74">
        <v>664.7</v>
      </c>
      <c r="S29" s="75">
        <f t="shared" ref="S29:S38" si="17">SUM(P29:R29)</f>
        <v>1100.5999999999999</v>
      </c>
      <c r="T29" s="76">
        <v>34.6</v>
      </c>
      <c r="U29" s="14">
        <f t="shared" ref="U29:U38" si="18">S29+T29</f>
        <v>1135.1999999999998</v>
      </c>
      <c r="V29" s="82">
        <v>545</v>
      </c>
      <c r="W29" s="74">
        <v>300</v>
      </c>
      <c r="X29" s="74">
        <v>550</v>
      </c>
      <c r="Y29" s="76">
        <f t="shared" ref="Y29:Y38" si="19">SUM(V29:X29)</f>
        <v>1395</v>
      </c>
      <c r="Z29" s="76">
        <v>150</v>
      </c>
      <c r="AA29" s="14">
        <f t="shared" ref="AA29:AA38" si="20">Y29+Z29</f>
        <v>1545</v>
      </c>
      <c r="AB29" s="148">
        <f t="shared" si="12"/>
        <v>0.90989399293286222</v>
      </c>
      <c r="AC29" s="4"/>
      <c r="AD29" s="4"/>
    </row>
    <row r="30" spans="1:30" x14ac:dyDescent="0.3">
      <c r="A30" s="5"/>
      <c r="B30" s="15" t="s">
        <v>22</v>
      </c>
      <c r="C30" s="39" t="s">
        <v>14</v>
      </c>
      <c r="D30" s="77">
        <v>1740.3</v>
      </c>
      <c r="E30" s="77">
        <v>0</v>
      </c>
      <c r="F30" s="77">
        <v>0</v>
      </c>
      <c r="G30" s="75">
        <f t="shared" si="13"/>
        <v>1740.3</v>
      </c>
      <c r="H30" s="75">
        <v>150</v>
      </c>
      <c r="I30" s="14">
        <f t="shared" si="14"/>
        <v>1890.3</v>
      </c>
      <c r="J30" s="181">
        <v>2012</v>
      </c>
      <c r="K30" s="183">
        <v>0</v>
      </c>
      <c r="L30" s="184">
        <v>0</v>
      </c>
      <c r="M30" s="174">
        <f t="shared" si="15"/>
        <v>2012</v>
      </c>
      <c r="N30" s="174">
        <v>150</v>
      </c>
      <c r="O30" s="167">
        <f t="shared" si="16"/>
        <v>2162</v>
      </c>
      <c r="P30" s="83">
        <v>1309.5999999999999</v>
      </c>
      <c r="Q30" s="77">
        <v>0</v>
      </c>
      <c r="R30" s="77">
        <v>0</v>
      </c>
      <c r="S30" s="75">
        <f t="shared" si="17"/>
        <v>1309.5999999999999</v>
      </c>
      <c r="T30" s="75">
        <v>0</v>
      </c>
      <c r="U30" s="14">
        <f t="shared" si="18"/>
        <v>1309.5999999999999</v>
      </c>
      <c r="V30" s="82">
        <v>2047.5</v>
      </c>
      <c r="W30" s="77">
        <v>0</v>
      </c>
      <c r="X30" s="77">
        <v>0</v>
      </c>
      <c r="Y30" s="76">
        <f t="shared" si="19"/>
        <v>2047.5</v>
      </c>
      <c r="Z30" s="75">
        <v>150</v>
      </c>
      <c r="AA30" s="14">
        <f t="shared" si="20"/>
        <v>2197.5</v>
      </c>
      <c r="AB30" s="148">
        <f t="shared" si="12"/>
        <v>1.0164199814986123</v>
      </c>
      <c r="AC30" s="4"/>
      <c r="AD30" s="4"/>
    </row>
    <row r="31" spans="1:30" x14ac:dyDescent="0.3">
      <c r="A31" s="5"/>
      <c r="B31" s="15" t="s">
        <v>24</v>
      </c>
      <c r="C31" s="39" t="s">
        <v>16</v>
      </c>
      <c r="D31" s="77">
        <v>1006.1</v>
      </c>
      <c r="E31" s="77">
        <v>23.7</v>
      </c>
      <c r="F31" s="77">
        <v>13.3</v>
      </c>
      <c r="G31" s="75">
        <f t="shared" si="13"/>
        <v>1043.0999999999999</v>
      </c>
      <c r="H31" s="75">
        <v>50.2</v>
      </c>
      <c r="I31" s="14">
        <f t="shared" si="14"/>
        <v>1093.3</v>
      </c>
      <c r="J31" s="181">
        <v>857</v>
      </c>
      <c r="K31" s="184">
        <v>45</v>
      </c>
      <c r="L31" s="184">
        <v>0</v>
      </c>
      <c r="M31" s="174">
        <f t="shared" si="15"/>
        <v>902</v>
      </c>
      <c r="N31" s="174">
        <v>0</v>
      </c>
      <c r="O31" s="167">
        <f t="shared" si="16"/>
        <v>902</v>
      </c>
      <c r="P31" s="83">
        <v>345.1</v>
      </c>
      <c r="Q31" s="77">
        <v>67.2</v>
      </c>
      <c r="R31" s="77">
        <v>2.8</v>
      </c>
      <c r="S31" s="75">
        <f t="shared" si="17"/>
        <v>415.1</v>
      </c>
      <c r="T31" s="75">
        <v>0</v>
      </c>
      <c r="U31" s="14">
        <f t="shared" si="18"/>
        <v>415.1</v>
      </c>
      <c r="V31" s="82">
        <v>887</v>
      </c>
      <c r="W31" s="77">
        <v>50</v>
      </c>
      <c r="X31" s="77">
        <v>0</v>
      </c>
      <c r="Y31" s="76">
        <f t="shared" si="19"/>
        <v>937</v>
      </c>
      <c r="Z31" s="75">
        <v>80</v>
      </c>
      <c r="AA31" s="14">
        <f t="shared" si="20"/>
        <v>1017</v>
      </c>
      <c r="AB31" s="148">
        <f t="shared" si="12"/>
        <v>1.1274944567627494</v>
      </c>
      <c r="AC31" s="4"/>
      <c r="AD31" s="4"/>
    </row>
    <row r="32" spans="1:30" x14ac:dyDescent="0.3">
      <c r="A32" s="5"/>
      <c r="B32" s="15" t="s">
        <v>26</v>
      </c>
      <c r="C32" s="39" t="s">
        <v>18</v>
      </c>
      <c r="D32" s="78">
        <v>62.1</v>
      </c>
      <c r="E32" s="77">
        <v>35572</v>
      </c>
      <c r="F32" s="77">
        <v>41.5</v>
      </c>
      <c r="G32" s="75">
        <f t="shared" si="13"/>
        <v>35675.599999999999</v>
      </c>
      <c r="H32" s="75">
        <v>41</v>
      </c>
      <c r="I32" s="14">
        <f t="shared" si="14"/>
        <v>35716.6</v>
      </c>
      <c r="J32" s="181">
        <v>70</v>
      </c>
      <c r="K32" s="184">
        <v>39593.800000000003</v>
      </c>
      <c r="L32" s="184">
        <v>0</v>
      </c>
      <c r="M32" s="174">
        <f t="shared" si="15"/>
        <v>39663.800000000003</v>
      </c>
      <c r="N32" s="174">
        <v>50</v>
      </c>
      <c r="O32" s="167">
        <f t="shared" si="16"/>
        <v>39713.800000000003</v>
      </c>
      <c r="P32" s="84">
        <v>0</v>
      </c>
      <c r="Q32" s="77">
        <v>19593.8</v>
      </c>
      <c r="R32" s="77">
        <v>0</v>
      </c>
      <c r="S32" s="75">
        <f t="shared" si="17"/>
        <v>19593.8</v>
      </c>
      <c r="T32" s="75">
        <v>14.6</v>
      </c>
      <c r="U32" s="14">
        <f t="shared" si="18"/>
        <v>19608.399999999998</v>
      </c>
      <c r="V32" s="223">
        <v>72.8</v>
      </c>
      <c r="W32" s="77">
        <v>39447.300000000003</v>
      </c>
      <c r="X32" s="77">
        <v>0</v>
      </c>
      <c r="Y32" s="76">
        <f t="shared" si="19"/>
        <v>39520.100000000006</v>
      </c>
      <c r="Z32" s="75">
        <v>50</v>
      </c>
      <c r="AA32" s="14">
        <f t="shared" si="20"/>
        <v>39570.100000000006</v>
      </c>
      <c r="AB32" s="148">
        <f t="shared" si="12"/>
        <v>0.99638161042257356</v>
      </c>
      <c r="AC32" s="4"/>
      <c r="AD32" s="4"/>
    </row>
    <row r="33" spans="1:30" x14ac:dyDescent="0.3">
      <c r="A33" s="5"/>
      <c r="B33" s="15" t="s">
        <v>28</v>
      </c>
      <c r="C33" s="40" t="s">
        <v>42</v>
      </c>
      <c r="D33" s="78">
        <v>62.1</v>
      </c>
      <c r="E33" s="77">
        <v>35265.5</v>
      </c>
      <c r="F33" s="77">
        <v>41.5</v>
      </c>
      <c r="G33" s="75">
        <f t="shared" si="13"/>
        <v>35369.1</v>
      </c>
      <c r="H33" s="75">
        <v>41</v>
      </c>
      <c r="I33" s="14">
        <f t="shared" si="14"/>
        <v>35410.1</v>
      </c>
      <c r="J33" s="181">
        <v>70</v>
      </c>
      <c r="K33" s="184">
        <v>39206.800000000003</v>
      </c>
      <c r="L33" s="184">
        <v>0</v>
      </c>
      <c r="M33" s="174">
        <f t="shared" si="15"/>
        <v>39276.800000000003</v>
      </c>
      <c r="N33" s="174">
        <v>50</v>
      </c>
      <c r="O33" s="167">
        <f t="shared" si="16"/>
        <v>39326.800000000003</v>
      </c>
      <c r="P33" s="84">
        <v>0</v>
      </c>
      <c r="Q33" s="77">
        <v>19268</v>
      </c>
      <c r="R33" s="77">
        <v>0</v>
      </c>
      <c r="S33" s="75">
        <f t="shared" si="17"/>
        <v>19268</v>
      </c>
      <c r="T33" s="75">
        <v>14.6</v>
      </c>
      <c r="U33" s="14">
        <f t="shared" si="18"/>
        <v>19282.599999999999</v>
      </c>
      <c r="V33" s="223">
        <v>72.8</v>
      </c>
      <c r="W33" s="77">
        <v>39206.699999999997</v>
      </c>
      <c r="X33" s="77">
        <v>0</v>
      </c>
      <c r="Y33" s="76">
        <f t="shared" si="19"/>
        <v>39279.5</v>
      </c>
      <c r="Z33" s="75">
        <v>50</v>
      </c>
      <c r="AA33" s="14">
        <f t="shared" si="20"/>
        <v>39329.5</v>
      </c>
      <c r="AB33" s="148">
        <f t="shared" si="12"/>
        <v>1.0000686554715867</v>
      </c>
      <c r="AC33" s="4"/>
      <c r="AD33" s="4"/>
    </row>
    <row r="34" spans="1:30" x14ac:dyDescent="0.3">
      <c r="A34" s="5"/>
      <c r="B34" s="15" t="s">
        <v>30</v>
      </c>
      <c r="C34" s="41" t="s">
        <v>21</v>
      </c>
      <c r="D34" s="78">
        <v>0</v>
      </c>
      <c r="E34" s="77">
        <v>306.5</v>
      </c>
      <c r="F34" s="77">
        <v>0</v>
      </c>
      <c r="G34" s="75">
        <f t="shared" si="13"/>
        <v>306.5</v>
      </c>
      <c r="H34" s="75">
        <v>0</v>
      </c>
      <c r="I34" s="14">
        <f t="shared" si="14"/>
        <v>306.5</v>
      </c>
      <c r="J34" s="181">
        <v>0</v>
      </c>
      <c r="K34" s="184">
        <v>387</v>
      </c>
      <c r="L34" s="184">
        <v>0</v>
      </c>
      <c r="M34" s="174">
        <f>SUM(J34:L34)</f>
        <v>387</v>
      </c>
      <c r="N34" s="174">
        <v>0</v>
      </c>
      <c r="O34" s="167">
        <f t="shared" si="16"/>
        <v>387</v>
      </c>
      <c r="P34" s="84">
        <v>0</v>
      </c>
      <c r="Q34" s="77">
        <v>325.7</v>
      </c>
      <c r="R34" s="77">
        <v>0</v>
      </c>
      <c r="S34" s="75">
        <f t="shared" si="17"/>
        <v>325.7</v>
      </c>
      <c r="T34" s="75">
        <v>0</v>
      </c>
      <c r="U34" s="14">
        <f t="shared" si="18"/>
        <v>325.7</v>
      </c>
      <c r="V34" s="223">
        <v>0</v>
      </c>
      <c r="W34" s="77">
        <v>240.6</v>
      </c>
      <c r="X34" s="77">
        <v>0</v>
      </c>
      <c r="Y34" s="76">
        <f t="shared" si="19"/>
        <v>240.6</v>
      </c>
      <c r="Z34" s="75">
        <v>0</v>
      </c>
      <c r="AA34" s="14">
        <f t="shared" si="20"/>
        <v>240.6</v>
      </c>
      <c r="AB34" s="148">
        <f t="shared" si="12"/>
        <v>0.6217054263565891</v>
      </c>
      <c r="AC34" s="4"/>
      <c r="AD34" s="4"/>
    </row>
    <row r="35" spans="1:30" x14ac:dyDescent="0.3">
      <c r="A35" s="5"/>
      <c r="B35" s="15" t="s">
        <v>32</v>
      </c>
      <c r="C35" s="39" t="s">
        <v>23</v>
      </c>
      <c r="D35" s="78">
        <v>22.7</v>
      </c>
      <c r="E35" s="77">
        <v>11591.4</v>
      </c>
      <c r="F35" s="77">
        <v>12.4</v>
      </c>
      <c r="G35" s="75">
        <f t="shared" si="13"/>
        <v>11626.5</v>
      </c>
      <c r="H35" s="75">
        <v>13.8</v>
      </c>
      <c r="I35" s="14">
        <f t="shared" si="14"/>
        <v>11640.3</v>
      </c>
      <c r="J35" s="181">
        <v>23.6</v>
      </c>
      <c r="K35" s="184">
        <v>13251.9</v>
      </c>
      <c r="L35" s="184">
        <v>0</v>
      </c>
      <c r="M35" s="174">
        <f t="shared" si="15"/>
        <v>13275.5</v>
      </c>
      <c r="N35" s="174">
        <v>16</v>
      </c>
      <c r="O35" s="167">
        <f t="shared" si="16"/>
        <v>13291.5</v>
      </c>
      <c r="P35" s="84">
        <v>0</v>
      </c>
      <c r="Q35" s="77">
        <v>6395.2</v>
      </c>
      <c r="R35" s="77">
        <v>0</v>
      </c>
      <c r="S35" s="75">
        <f t="shared" si="17"/>
        <v>6395.2</v>
      </c>
      <c r="T35" s="75">
        <v>4.9000000000000004</v>
      </c>
      <c r="U35" s="14">
        <f t="shared" si="18"/>
        <v>6400.0999999999995</v>
      </c>
      <c r="V35" s="223">
        <v>24.6</v>
      </c>
      <c r="W35" s="77">
        <v>13252.3</v>
      </c>
      <c r="X35" s="77">
        <v>0</v>
      </c>
      <c r="Y35" s="76">
        <f t="shared" si="19"/>
        <v>13276.9</v>
      </c>
      <c r="Z35" s="75">
        <v>16</v>
      </c>
      <c r="AA35" s="14">
        <f t="shared" si="20"/>
        <v>13292.9</v>
      </c>
      <c r="AB35" s="148">
        <f t="shared" si="12"/>
        <v>1.0001053304743632</v>
      </c>
      <c r="AC35" s="4"/>
      <c r="AD35" s="4"/>
    </row>
    <row r="36" spans="1:30" x14ac:dyDescent="0.3">
      <c r="A36" s="5"/>
      <c r="B36" s="15" t="s">
        <v>33</v>
      </c>
      <c r="C36" s="39" t="s">
        <v>25</v>
      </c>
      <c r="D36" s="77">
        <v>0</v>
      </c>
      <c r="E36" s="77">
        <v>0</v>
      </c>
      <c r="F36" s="77">
        <v>25.7</v>
      </c>
      <c r="G36" s="75">
        <f t="shared" si="13"/>
        <v>25.7</v>
      </c>
      <c r="H36" s="75">
        <v>0</v>
      </c>
      <c r="I36" s="14">
        <f t="shared" si="14"/>
        <v>25.7</v>
      </c>
      <c r="J36" s="181">
        <v>0</v>
      </c>
      <c r="K36" s="184">
        <v>0</v>
      </c>
      <c r="L36" s="184">
        <v>0</v>
      </c>
      <c r="M36" s="174">
        <f t="shared" si="15"/>
        <v>0</v>
      </c>
      <c r="N36" s="174">
        <v>0</v>
      </c>
      <c r="O36" s="167">
        <f t="shared" si="16"/>
        <v>0</v>
      </c>
      <c r="P36" s="83">
        <v>0</v>
      </c>
      <c r="Q36" s="77">
        <v>0</v>
      </c>
      <c r="R36" s="77">
        <v>15.8</v>
      </c>
      <c r="S36" s="75">
        <f t="shared" si="17"/>
        <v>15.8</v>
      </c>
      <c r="T36" s="75">
        <v>0</v>
      </c>
      <c r="U36" s="14">
        <f t="shared" si="18"/>
        <v>15.8</v>
      </c>
      <c r="V36" s="82">
        <v>0</v>
      </c>
      <c r="W36" s="77">
        <v>0</v>
      </c>
      <c r="X36" s="77">
        <v>30</v>
      </c>
      <c r="Y36" s="76">
        <f t="shared" si="19"/>
        <v>30</v>
      </c>
      <c r="Z36" s="75">
        <v>0</v>
      </c>
      <c r="AA36" s="14">
        <f t="shared" si="20"/>
        <v>30</v>
      </c>
      <c r="AB36" s="148" t="e">
        <f t="shared" si="12"/>
        <v>#DIV/0!</v>
      </c>
      <c r="AC36" s="4"/>
      <c r="AD36" s="4"/>
    </row>
    <row r="37" spans="1:30" x14ac:dyDescent="0.3">
      <c r="A37" s="5"/>
      <c r="B37" s="15" t="s">
        <v>34</v>
      </c>
      <c r="C37" s="39" t="s">
        <v>27</v>
      </c>
      <c r="D37" s="77">
        <v>886.9</v>
      </c>
      <c r="E37" s="77">
        <v>0</v>
      </c>
      <c r="F37" s="77">
        <v>0</v>
      </c>
      <c r="G37" s="75">
        <f t="shared" si="13"/>
        <v>886.9</v>
      </c>
      <c r="H37" s="75">
        <v>0</v>
      </c>
      <c r="I37" s="14">
        <f t="shared" si="14"/>
        <v>886.9</v>
      </c>
      <c r="J37" s="181">
        <v>854.8</v>
      </c>
      <c r="K37" s="184">
        <v>0</v>
      </c>
      <c r="L37" s="184">
        <v>0</v>
      </c>
      <c r="M37" s="174">
        <f t="shared" si="15"/>
        <v>854.8</v>
      </c>
      <c r="N37" s="174">
        <v>0</v>
      </c>
      <c r="O37" s="167">
        <f t="shared" si="16"/>
        <v>854.8</v>
      </c>
      <c r="P37" s="83">
        <v>427.4</v>
      </c>
      <c r="Q37" s="77">
        <v>0</v>
      </c>
      <c r="R37" s="77">
        <v>0</v>
      </c>
      <c r="S37" s="75">
        <f t="shared" si="17"/>
        <v>427.4</v>
      </c>
      <c r="T37" s="75">
        <v>0</v>
      </c>
      <c r="U37" s="14">
        <f t="shared" si="18"/>
        <v>427.4</v>
      </c>
      <c r="V37" s="82">
        <v>854.8</v>
      </c>
      <c r="W37" s="77">
        <v>0</v>
      </c>
      <c r="X37" s="77">
        <v>0</v>
      </c>
      <c r="Y37" s="76">
        <f t="shared" si="19"/>
        <v>854.8</v>
      </c>
      <c r="Z37" s="75">
        <v>0</v>
      </c>
      <c r="AA37" s="14">
        <f t="shared" si="20"/>
        <v>854.8</v>
      </c>
      <c r="AB37" s="148">
        <f t="shared" si="12"/>
        <v>1</v>
      </c>
      <c r="AC37" s="4"/>
      <c r="AD37" s="4"/>
    </row>
    <row r="38" spans="1:30" ht="15" thickBot="1" x14ac:dyDescent="0.35">
      <c r="A38" s="5"/>
      <c r="B38" s="20" t="s">
        <v>35</v>
      </c>
      <c r="C38" s="103" t="s">
        <v>29</v>
      </c>
      <c r="D38" s="164">
        <v>322.10000000000002</v>
      </c>
      <c r="E38" s="164">
        <v>1474.8</v>
      </c>
      <c r="F38" s="79">
        <v>254.4</v>
      </c>
      <c r="G38" s="75">
        <f t="shared" si="13"/>
        <v>2051.3000000000002</v>
      </c>
      <c r="H38" s="80">
        <v>0.8</v>
      </c>
      <c r="I38" s="23">
        <f t="shared" si="14"/>
        <v>2052.1000000000004</v>
      </c>
      <c r="J38" s="221">
        <v>222.7</v>
      </c>
      <c r="K38" s="185">
        <v>2167.6</v>
      </c>
      <c r="L38" s="185">
        <v>250.9</v>
      </c>
      <c r="M38" s="176">
        <f t="shared" si="15"/>
        <v>2641.2</v>
      </c>
      <c r="N38" s="176">
        <v>1</v>
      </c>
      <c r="O38" s="168">
        <f t="shared" si="16"/>
        <v>2642.2</v>
      </c>
      <c r="P38" s="85">
        <v>69.3</v>
      </c>
      <c r="Q38" s="79">
        <v>532</v>
      </c>
      <c r="R38" s="79">
        <v>216.5</v>
      </c>
      <c r="S38" s="80">
        <f t="shared" si="17"/>
        <v>817.8</v>
      </c>
      <c r="T38" s="80">
        <v>0.3</v>
      </c>
      <c r="U38" s="23">
        <f t="shared" si="18"/>
        <v>818.09999999999991</v>
      </c>
      <c r="V38" s="224">
        <v>266.2</v>
      </c>
      <c r="W38" s="79">
        <v>1472.1</v>
      </c>
      <c r="X38" s="79">
        <v>250</v>
      </c>
      <c r="Y38" s="219">
        <f t="shared" si="19"/>
        <v>1988.3</v>
      </c>
      <c r="Z38" s="80">
        <v>4</v>
      </c>
      <c r="AA38" s="23">
        <f t="shared" si="20"/>
        <v>1992.3</v>
      </c>
      <c r="AB38" s="151">
        <f t="shared" si="12"/>
        <v>0.75403073196578607</v>
      </c>
      <c r="AC38" s="4"/>
      <c r="AD38" s="4"/>
    </row>
    <row r="39" spans="1:30" ht="15" thickBot="1" x14ac:dyDescent="0.35">
      <c r="A39" s="5"/>
      <c r="B39" s="24" t="s">
        <v>48</v>
      </c>
      <c r="C39" s="104" t="s">
        <v>31</v>
      </c>
      <c r="D39" s="42">
        <f>SUM(D35:D38)+SUM(D28:D32)</f>
        <v>5212.8999999999996</v>
      </c>
      <c r="E39" s="42">
        <f>SUM(E35:E38)+SUM(E28:E32)</f>
        <v>48823.6</v>
      </c>
      <c r="F39" s="42">
        <f>SUM(F35:F38)+SUM(F28:F32)</f>
        <v>1257.5999999999999</v>
      </c>
      <c r="G39" s="147">
        <f>SUM(D39:F39)</f>
        <v>55294.1</v>
      </c>
      <c r="H39" s="43">
        <f>SUM(H28:H32)+SUM(H35:H38)</f>
        <v>479.1</v>
      </c>
      <c r="I39" s="44">
        <f>SUM(I35:I38)+SUM(I28:I32)</f>
        <v>55773.2</v>
      </c>
      <c r="J39" s="186">
        <f>SUM(J35:J38)+SUM(J28:J32)</f>
        <v>5035.1000000000004</v>
      </c>
      <c r="K39" s="186">
        <f>SUM(K35:K38)+SUM(K28:K32)</f>
        <v>55358.3</v>
      </c>
      <c r="L39" s="186">
        <f>SUM(L35:L38)+SUM(L28:L32)</f>
        <v>1050.9000000000001</v>
      </c>
      <c r="M39" s="177">
        <f>SUM(J39:L39)</f>
        <v>61444.3</v>
      </c>
      <c r="N39" s="178">
        <f>SUM(N28:N32)+SUM(N35:N38)</f>
        <v>580</v>
      </c>
      <c r="O39" s="179">
        <f>SUM(O35:O38)+SUM(O28:O32)</f>
        <v>62024.3</v>
      </c>
      <c r="P39" s="42">
        <f>SUM(P35:P38)+SUM(P28:P32)</f>
        <v>2516.1</v>
      </c>
      <c r="Q39" s="42">
        <f>SUM(Q35:Q38)+SUM(Q28:Q32)</f>
        <v>26714.1</v>
      </c>
      <c r="R39" s="42">
        <f>SUM(R35:R38)+SUM(R28:R32)</f>
        <v>899.8</v>
      </c>
      <c r="S39" s="147">
        <f>SUM(P39:R39)</f>
        <v>30129.999999999996</v>
      </c>
      <c r="T39" s="43">
        <f>SUM(T28:T32)+SUM(T35:T38)</f>
        <v>54.400000000000006</v>
      </c>
      <c r="U39" s="44">
        <f>SUM(U35:U38)+SUM(U28:U32)</f>
        <v>30184.399999999994</v>
      </c>
      <c r="V39" s="42">
        <f>SUM(V28:V32,V35:V38)</f>
        <v>5172.8999999999996</v>
      </c>
      <c r="W39" s="42">
        <f>SUM(W35:W38)+SUM(W28:W32)</f>
        <v>54521.700000000004</v>
      </c>
      <c r="X39" s="42">
        <f>SUM(X35:X38)+SUM(X28:X32)</f>
        <v>1150</v>
      </c>
      <c r="Y39" s="147">
        <f>SUM(V39:X39)</f>
        <v>60844.600000000006</v>
      </c>
      <c r="Z39" s="43">
        <f>SUM(Z28:Z32)+SUM(Z35:Z38)</f>
        <v>580</v>
      </c>
      <c r="AA39" s="44">
        <f>SUM(AA35:AA38)+SUM(AA28:AA32)</f>
        <v>61424.600000000006</v>
      </c>
      <c r="AB39" s="153">
        <f t="shared" si="12"/>
        <v>0.99033120889715809</v>
      </c>
      <c r="AC39" s="4"/>
      <c r="AD39" s="4"/>
    </row>
    <row r="40" spans="1:30" ht="18.600000000000001" thickBot="1" x14ac:dyDescent="0.4">
      <c r="A40" s="5"/>
      <c r="B40" s="108" t="s">
        <v>49</v>
      </c>
      <c r="C40" s="109" t="s">
        <v>51</v>
      </c>
      <c r="D40" s="110">
        <f t="shared" ref="D40:O40" si="21">D24-D39</f>
        <v>-485.29999999999927</v>
      </c>
      <c r="E40" s="110">
        <f t="shared" si="21"/>
        <v>0</v>
      </c>
      <c r="F40" s="110">
        <f t="shared" si="21"/>
        <v>485.30000000000018</v>
      </c>
      <c r="G40" s="119">
        <f t="shared" si="21"/>
        <v>0</v>
      </c>
      <c r="H40" s="119">
        <f t="shared" si="21"/>
        <v>246.60000000000002</v>
      </c>
      <c r="I40" s="120">
        <f t="shared" si="21"/>
        <v>246.59999999999854</v>
      </c>
      <c r="J40" s="110">
        <f t="shared" si="21"/>
        <v>0</v>
      </c>
      <c r="K40" s="110">
        <f t="shared" si="21"/>
        <v>0</v>
      </c>
      <c r="L40" s="110">
        <f t="shared" si="21"/>
        <v>0</v>
      </c>
      <c r="M40" s="165">
        <f t="shared" si="21"/>
        <v>0</v>
      </c>
      <c r="N40" s="165">
        <f t="shared" si="21"/>
        <v>0</v>
      </c>
      <c r="O40" s="166">
        <f t="shared" si="21"/>
        <v>0</v>
      </c>
      <c r="P40" s="110">
        <f t="shared" ref="P40:U40" si="22">P24-P39</f>
        <v>-67.199999999999818</v>
      </c>
      <c r="Q40" s="110">
        <f t="shared" si="22"/>
        <v>830.90000000000146</v>
      </c>
      <c r="R40" s="110">
        <f t="shared" si="22"/>
        <v>69.800000000000068</v>
      </c>
      <c r="S40" s="119">
        <f t="shared" si="22"/>
        <v>833.50000000000364</v>
      </c>
      <c r="T40" s="119">
        <f t="shared" si="22"/>
        <v>348.5</v>
      </c>
      <c r="U40" s="120">
        <f t="shared" si="22"/>
        <v>1182.0000000000036</v>
      </c>
      <c r="V40" s="110">
        <f t="shared" ref="V40:AA40" si="23">V24-V39</f>
        <v>0</v>
      </c>
      <c r="W40" s="110">
        <f t="shared" si="23"/>
        <v>0</v>
      </c>
      <c r="X40" s="110">
        <f t="shared" si="23"/>
        <v>0</v>
      </c>
      <c r="Y40" s="119">
        <f t="shared" si="23"/>
        <v>0</v>
      </c>
      <c r="Z40" s="119">
        <f t="shared" si="23"/>
        <v>0</v>
      </c>
      <c r="AA40" s="120">
        <f t="shared" si="23"/>
        <v>0</v>
      </c>
      <c r="AB40" s="154" t="e">
        <f t="shared" si="12"/>
        <v>#DIV/0!</v>
      </c>
      <c r="AC40" s="4"/>
      <c r="AD40" s="4"/>
    </row>
    <row r="41" spans="1:30" ht="15" thickBot="1" x14ac:dyDescent="0.35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-4114.0000000000018</v>
      </c>
      <c r="J41" s="113"/>
      <c r="K41" s="114"/>
      <c r="L41" s="114"/>
      <c r="M41" s="115"/>
      <c r="N41" s="118"/>
      <c r="O41" s="117">
        <f>O40-J16</f>
        <v>-4866.8</v>
      </c>
      <c r="P41" s="113"/>
      <c r="Q41" s="114"/>
      <c r="R41" s="114"/>
      <c r="S41" s="115"/>
      <c r="T41" s="118"/>
      <c r="U41" s="117">
        <f>U40-P16</f>
        <v>-1251.5999999999963</v>
      </c>
      <c r="V41" s="113"/>
      <c r="W41" s="114"/>
      <c r="X41" s="114"/>
      <c r="Y41" s="115"/>
      <c r="Z41" s="118"/>
      <c r="AA41" s="117">
        <f>AA40-V16</f>
        <v>-5000</v>
      </c>
      <c r="AB41" s="148">
        <f t="shared" si="12"/>
        <v>1.0273691131749814</v>
      </c>
      <c r="AC41" s="4"/>
      <c r="AD41" s="4"/>
    </row>
    <row r="42" spans="1:30" s="123" customFormat="1" ht="8.25" customHeight="1" thickBot="1" x14ac:dyDescent="0.35">
      <c r="A42" s="88"/>
      <c r="B42" s="89"/>
      <c r="C42" s="48"/>
      <c r="D42" s="90"/>
      <c r="E42" s="49"/>
      <c r="F42" s="49"/>
      <c r="G42" s="88"/>
      <c r="H42" s="49"/>
      <c r="I42" s="49"/>
      <c r="J42" s="90"/>
      <c r="K42" s="49"/>
      <c r="L42" s="49"/>
      <c r="M42" s="88"/>
      <c r="N42" s="49"/>
      <c r="O42" s="49"/>
      <c r="P42" s="49"/>
      <c r="Q42" s="49"/>
      <c r="R42" s="49"/>
      <c r="S42" s="49"/>
      <c r="T42" s="49"/>
      <c r="U42" s="49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3" customFormat="1" ht="15.75" customHeight="1" thickBot="1" x14ac:dyDescent="0.35">
      <c r="A43" s="88"/>
      <c r="B43" s="93"/>
      <c r="C43" s="274" t="s">
        <v>83</v>
      </c>
      <c r="D43" s="107" t="s">
        <v>41</v>
      </c>
      <c r="E43" s="45" t="s">
        <v>84</v>
      </c>
      <c r="F43" s="46" t="s">
        <v>36</v>
      </c>
      <c r="G43" s="49"/>
      <c r="H43" s="49"/>
      <c r="I43" s="50"/>
      <c r="J43" s="107" t="s">
        <v>41</v>
      </c>
      <c r="K43" s="45" t="s">
        <v>84</v>
      </c>
      <c r="L43" s="46" t="s">
        <v>36</v>
      </c>
      <c r="M43" s="49"/>
      <c r="N43" s="49"/>
      <c r="O43" s="49"/>
      <c r="P43" s="107" t="s">
        <v>41</v>
      </c>
      <c r="Q43" s="45" t="s">
        <v>84</v>
      </c>
      <c r="R43" s="46" t="s">
        <v>36</v>
      </c>
      <c r="S43" s="91"/>
      <c r="T43" s="91"/>
      <c r="U43" s="91"/>
      <c r="V43" s="107" t="s">
        <v>41</v>
      </c>
      <c r="W43" s="45" t="s">
        <v>84</v>
      </c>
      <c r="X43" s="46" t="s">
        <v>36</v>
      </c>
      <c r="Y43" s="91"/>
      <c r="Z43" s="91"/>
      <c r="AA43" s="91"/>
      <c r="AB43" s="91"/>
      <c r="AC43" s="91"/>
      <c r="AD43" s="91"/>
    </row>
    <row r="44" spans="1:30" ht="15" thickBot="1" x14ac:dyDescent="0.35">
      <c r="A44" s="5"/>
      <c r="B44" s="93"/>
      <c r="C44" s="275"/>
      <c r="D44" s="95">
        <v>603.9</v>
      </c>
      <c r="E44" s="105">
        <v>603.9</v>
      </c>
      <c r="F44" s="106">
        <v>0</v>
      </c>
      <c r="G44" s="49"/>
      <c r="H44" s="49"/>
      <c r="I44" s="50"/>
      <c r="J44" s="95">
        <v>603.9</v>
      </c>
      <c r="K44" s="105">
        <v>609.9</v>
      </c>
      <c r="L44" s="106">
        <v>0</v>
      </c>
      <c r="M44" s="94"/>
      <c r="N44" s="94"/>
      <c r="O44" s="94"/>
      <c r="P44" s="95">
        <v>301.89999999999998</v>
      </c>
      <c r="Q44" s="105">
        <v>301.89999999999998</v>
      </c>
      <c r="R44" s="106">
        <v>0</v>
      </c>
      <c r="S44" s="4"/>
      <c r="T44" s="4"/>
      <c r="U44" s="4"/>
      <c r="V44" s="95">
        <v>603.9</v>
      </c>
      <c r="W44" s="105">
        <v>603.9</v>
      </c>
      <c r="X44" s="106">
        <v>0</v>
      </c>
      <c r="Y44" s="4"/>
      <c r="Z44" s="4"/>
      <c r="AA44" s="4"/>
      <c r="AB44" s="4"/>
      <c r="AC44" s="4"/>
      <c r="AD44" s="4"/>
    </row>
    <row r="45" spans="1:30" s="123" customFormat="1" ht="8.25" customHeight="1" thickBot="1" x14ac:dyDescent="0.35">
      <c r="A45" s="88"/>
      <c r="B45" s="93"/>
      <c r="C45" s="48"/>
      <c r="D45" s="94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3" customFormat="1" ht="37.5" customHeight="1" thickBot="1" x14ac:dyDescent="0.35">
      <c r="A46" s="88"/>
      <c r="B46" s="93"/>
      <c r="C46" s="274" t="s">
        <v>86</v>
      </c>
      <c r="D46" s="96" t="s">
        <v>87</v>
      </c>
      <c r="E46" s="97" t="s">
        <v>85</v>
      </c>
      <c r="F46" s="49"/>
      <c r="G46" s="49"/>
      <c r="H46" s="49"/>
      <c r="I46" s="50"/>
      <c r="J46" s="96" t="s">
        <v>87</v>
      </c>
      <c r="K46" s="97" t="s">
        <v>85</v>
      </c>
      <c r="L46" s="149"/>
      <c r="M46" s="149"/>
      <c r="N46" s="91"/>
      <c r="O46" s="91"/>
      <c r="P46" s="96" t="s">
        <v>87</v>
      </c>
      <c r="Q46" s="97" t="s">
        <v>85</v>
      </c>
      <c r="R46" s="91"/>
      <c r="S46" s="91"/>
      <c r="T46" s="91"/>
      <c r="U46" s="91"/>
      <c r="V46" s="96" t="s">
        <v>87</v>
      </c>
      <c r="W46" s="97" t="s">
        <v>85</v>
      </c>
      <c r="X46" s="91"/>
      <c r="Y46" s="91"/>
      <c r="Z46" s="91"/>
      <c r="AA46" s="91"/>
      <c r="AB46" s="91"/>
      <c r="AC46" s="91"/>
      <c r="AD46" s="91"/>
    </row>
    <row r="47" spans="1:30" ht="15" thickBot="1" x14ac:dyDescent="0.35">
      <c r="A47" s="5"/>
      <c r="B47" s="47"/>
      <c r="C47" s="276"/>
      <c r="D47" s="95">
        <v>0</v>
      </c>
      <c r="E47" s="98">
        <v>0</v>
      </c>
      <c r="F47" s="49"/>
      <c r="G47" s="49"/>
      <c r="H47" s="49"/>
      <c r="I47" s="50"/>
      <c r="J47" s="95">
        <v>0</v>
      </c>
      <c r="K47" s="98">
        <v>0</v>
      </c>
      <c r="L47" s="150"/>
      <c r="M47" s="150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3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5"/>
      <c r="B49" s="47"/>
      <c r="C49" s="99" t="s">
        <v>82</v>
      </c>
      <c r="D49" s="100" t="s">
        <v>73</v>
      </c>
      <c r="E49" s="100" t="s">
        <v>74</v>
      </c>
      <c r="F49" s="100" t="s">
        <v>91</v>
      </c>
      <c r="G49" s="100" t="s">
        <v>93</v>
      </c>
      <c r="H49" s="49"/>
      <c r="I49" s="4"/>
      <c r="J49" s="100" t="s">
        <v>73</v>
      </c>
      <c r="K49" s="100" t="s">
        <v>74</v>
      </c>
      <c r="L49" s="100" t="s">
        <v>91</v>
      </c>
      <c r="M49" s="100" t="s">
        <v>94</v>
      </c>
      <c r="N49" s="4"/>
      <c r="O49" s="4"/>
      <c r="P49" s="100" t="s">
        <v>73</v>
      </c>
      <c r="Q49" s="100" t="s">
        <v>74</v>
      </c>
      <c r="R49" s="100" t="s">
        <v>91</v>
      </c>
      <c r="S49" s="100" t="s">
        <v>107</v>
      </c>
      <c r="T49" s="4"/>
      <c r="U49" s="4"/>
      <c r="V49" s="100" t="s">
        <v>95</v>
      </c>
      <c r="W49" s="100" t="s">
        <v>74</v>
      </c>
      <c r="X49" s="100" t="s">
        <v>91</v>
      </c>
      <c r="Y49" s="100" t="s">
        <v>94</v>
      </c>
      <c r="Z49" s="4"/>
      <c r="AA49" s="4"/>
      <c r="AB49" s="4"/>
      <c r="AC49" s="4"/>
      <c r="AD49" s="4"/>
    </row>
    <row r="50" spans="1:30" x14ac:dyDescent="0.3">
      <c r="A50" s="5"/>
      <c r="B50" s="47"/>
      <c r="C50" s="51" t="s">
        <v>70</v>
      </c>
      <c r="D50" s="86">
        <f>SUM(D51:D54)</f>
        <v>2876</v>
      </c>
      <c r="E50" s="86">
        <f t="shared" ref="E50:G50" si="24">SUM(E51:E54)</f>
        <v>1922.6999999999998</v>
      </c>
      <c r="F50" s="86">
        <f t="shared" si="24"/>
        <v>2426.2999999999997</v>
      </c>
      <c r="G50" s="86">
        <f t="shared" si="24"/>
        <v>2372.4</v>
      </c>
      <c r="H50" s="49"/>
      <c r="I50" s="4"/>
      <c r="J50" s="52">
        <f>SUM(J51:J54)</f>
        <v>0</v>
      </c>
      <c r="K50" s="52">
        <f t="shared" ref="K50:M50" si="25">SUM(K51:K54)</f>
        <v>1527.1</v>
      </c>
      <c r="L50" s="52">
        <f t="shared" si="25"/>
        <v>1527.1</v>
      </c>
      <c r="M50" s="52">
        <f t="shared" si="25"/>
        <v>0</v>
      </c>
      <c r="N50" s="4"/>
      <c r="O50" s="4"/>
      <c r="P50" s="86">
        <f>SUM(P51:P54)</f>
        <v>2372.3999999999996</v>
      </c>
      <c r="Q50" s="86">
        <f t="shared" ref="Q50:S50" si="26">SUM(Q51:Q54)</f>
        <v>1379.1999999999998</v>
      </c>
      <c r="R50" s="86">
        <f t="shared" si="26"/>
        <v>1355.1999999999998</v>
      </c>
      <c r="S50" s="86">
        <f t="shared" si="26"/>
        <v>2396.4</v>
      </c>
      <c r="T50" s="4"/>
      <c r="U50" s="4"/>
      <c r="V50" s="86">
        <f>SUM(V51:V54)</f>
        <v>700</v>
      </c>
      <c r="W50" s="86">
        <f t="shared" ref="W50:Y50" si="27">SUM(W51:W54)</f>
        <v>1204.8</v>
      </c>
      <c r="X50" s="86">
        <f t="shared" si="27"/>
        <v>1303.9000000000001</v>
      </c>
      <c r="Y50" s="86">
        <f t="shared" si="27"/>
        <v>600.9</v>
      </c>
      <c r="Z50" s="4"/>
      <c r="AA50" s="4"/>
      <c r="AB50" s="4"/>
      <c r="AC50" s="4"/>
      <c r="AD50" s="4"/>
    </row>
    <row r="51" spans="1:30" x14ac:dyDescent="0.3">
      <c r="A51" s="5"/>
      <c r="B51" s="47"/>
      <c r="C51" s="51" t="s">
        <v>71</v>
      </c>
      <c r="D51" s="86">
        <v>1054.5999999999999</v>
      </c>
      <c r="E51" s="86">
        <v>329.2</v>
      </c>
      <c r="F51" s="86">
        <v>909.8</v>
      </c>
      <c r="G51" s="52">
        <f t="shared" ref="G51:G54" si="28">D51+E51-F51</f>
        <v>474</v>
      </c>
      <c r="H51" s="49"/>
      <c r="I51" s="4"/>
      <c r="J51" s="52">
        <v>0</v>
      </c>
      <c r="K51" s="86">
        <v>0</v>
      </c>
      <c r="L51" s="86">
        <v>0</v>
      </c>
      <c r="M51" s="52">
        <f t="shared" ref="M51:M54" si="29">J51+K51-L51</f>
        <v>0</v>
      </c>
      <c r="N51" s="4"/>
      <c r="O51" s="4"/>
      <c r="P51" s="86">
        <v>474</v>
      </c>
      <c r="Q51" s="86">
        <v>516.79999999999995</v>
      </c>
      <c r="R51" s="86">
        <v>522.4</v>
      </c>
      <c r="S51" s="52">
        <f t="shared" ref="S51:S54" si="30">P51+Q51-R51</f>
        <v>468.4</v>
      </c>
      <c r="T51" s="4"/>
      <c r="U51" s="4"/>
      <c r="V51" s="86">
        <v>0</v>
      </c>
      <c r="W51" s="86">
        <v>0</v>
      </c>
      <c r="X51" s="86">
        <v>0</v>
      </c>
      <c r="Y51" s="52">
        <f t="shared" ref="Y51:Y54" si="31">V51+W51-X51</f>
        <v>0</v>
      </c>
      <c r="Z51" s="4"/>
      <c r="AA51" s="4"/>
      <c r="AB51" s="4"/>
      <c r="AC51" s="4"/>
      <c r="AD51" s="4"/>
    </row>
    <row r="52" spans="1:30" x14ac:dyDescent="0.3">
      <c r="A52" s="5"/>
      <c r="B52" s="47"/>
      <c r="C52" s="51" t="s">
        <v>72</v>
      </c>
      <c r="D52" s="86">
        <v>720.1</v>
      </c>
      <c r="E52" s="86">
        <v>886.9</v>
      </c>
      <c r="F52" s="86">
        <v>603.9</v>
      </c>
      <c r="G52" s="52">
        <f t="shared" si="28"/>
        <v>1003.1</v>
      </c>
      <c r="H52" s="49"/>
      <c r="I52" s="4"/>
      <c r="J52" s="52">
        <v>0</v>
      </c>
      <c r="K52" s="86">
        <v>854.8</v>
      </c>
      <c r="L52" s="86">
        <v>854.8</v>
      </c>
      <c r="M52" s="52">
        <f t="shared" si="29"/>
        <v>0</v>
      </c>
      <c r="N52" s="4"/>
      <c r="O52" s="4"/>
      <c r="P52" s="86">
        <v>1003.1</v>
      </c>
      <c r="Q52" s="86">
        <v>427.4</v>
      </c>
      <c r="R52" s="86">
        <v>301.89999999999998</v>
      </c>
      <c r="S52" s="52">
        <f t="shared" si="30"/>
        <v>1128.5999999999999</v>
      </c>
      <c r="T52" s="4"/>
      <c r="U52" s="4"/>
      <c r="V52" s="86">
        <v>600</v>
      </c>
      <c r="W52" s="86">
        <v>854.8</v>
      </c>
      <c r="X52" s="86">
        <v>853.9</v>
      </c>
      <c r="Y52" s="52">
        <f t="shared" si="31"/>
        <v>600.9</v>
      </c>
      <c r="Z52" s="4"/>
      <c r="AA52" s="4"/>
      <c r="AB52" s="4"/>
      <c r="AC52" s="4"/>
      <c r="AD52" s="4"/>
    </row>
    <row r="53" spans="1:30" x14ac:dyDescent="0.3">
      <c r="A53" s="5"/>
      <c r="B53" s="47"/>
      <c r="C53" s="51" t="s">
        <v>88</v>
      </c>
      <c r="D53" s="86">
        <v>293.10000000000002</v>
      </c>
      <c r="E53" s="86">
        <v>0</v>
      </c>
      <c r="F53" s="86">
        <v>5</v>
      </c>
      <c r="G53" s="52">
        <f t="shared" si="28"/>
        <v>288.10000000000002</v>
      </c>
      <c r="H53" s="49"/>
      <c r="I53" s="4"/>
      <c r="J53" s="52">
        <v>0</v>
      </c>
      <c r="K53" s="86">
        <v>0</v>
      </c>
      <c r="L53" s="86">
        <v>0</v>
      </c>
      <c r="M53" s="52">
        <f t="shared" si="29"/>
        <v>0</v>
      </c>
      <c r="N53" s="4"/>
      <c r="O53" s="4"/>
      <c r="P53" s="86">
        <v>288.10000000000002</v>
      </c>
      <c r="Q53" s="86">
        <v>49.3</v>
      </c>
      <c r="R53" s="86">
        <v>0</v>
      </c>
      <c r="S53" s="52">
        <f t="shared" si="30"/>
        <v>337.40000000000003</v>
      </c>
      <c r="T53" s="4"/>
      <c r="U53" s="4"/>
      <c r="V53" s="86">
        <v>0</v>
      </c>
      <c r="W53" s="86">
        <v>0</v>
      </c>
      <c r="X53" s="86">
        <v>0</v>
      </c>
      <c r="Y53" s="52">
        <f t="shared" si="31"/>
        <v>0</v>
      </c>
      <c r="Z53" s="4"/>
      <c r="AA53" s="4"/>
      <c r="AB53" s="4"/>
      <c r="AC53" s="4"/>
      <c r="AD53" s="4"/>
    </row>
    <row r="54" spans="1:30" x14ac:dyDescent="0.3">
      <c r="A54" s="5"/>
      <c r="B54" s="47"/>
      <c r="C54" s="134" t="s">
        <v>89</v>
      </c>
      <c r="D54" s="86">
        <v>808.2</v>
      </c>
      <c r="E54" s="86">
        <v>706.6</v>
      </c>
      <c r="F54" s="86">
        <v>907.6</v>
      </c>
      <c r="G54" s="52">
        <f t="shared" si="28"/>
        <v>607.20000000000016</v>
      </c>
      <c r="H54" s="49"/>
      <c r="I54" s="4"/>
      <c r="J54" s="52">
        <v>0</v>
      </c>
      <c r="K54" s="86">
        <v>672.3</v>
      </c>
      <c r="L54" s="86">
        <v>672.3</v>
      </c>
      <c r="M54" s="52">
        <f t="shared" si="29"/>
        <v>0</v>
      </c>
      <c r="N54" s="4"/>
      <c r="O54" s="4"/>
      <c r="P54" s="86">
        <v>607.20000000000005</v>
      </c>
      <c r="Q54" s="86">
        <v>385.7</v>
      </c>
      <c r="R54" s="86">
        <v>530.9</v>
      </c>
      <c r="S54" s="52">
        <f t="shared" si="30"/>
        <v>462.00000000000011</v>
      </c>
      <c r="T54" s="4"/>
      <c r="U54" s="4"/>
      <c r="V54" s="86">
        <v>100</v>
      </c>
      <c r="W54" s="86">
        <v>350</v>
      </c>
      <c r="X54" s="86">
        <v>450</v>
      </c>
      <c r="Y54" s="52">
        <f t="shared" si="31"/>
        <v>0</v>
      </c>
      <c r="Z54" s="4"/>
      <c r="AA54" s="4"/>
      <c r="AB54" s="4"/>
      <c r="AC54" s="4"/>
      <c r="AD54" s="4"/>
    </row>
    <row r="55" spans="1:30" ht="10.5" customHeight="1" x14ac:dyDescent="0.3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3">
      <c r="A56" s="5"/>
      <c r="B56" s="47"/>
      <c r="C56" s="99" t="s">
        <v>75</v>
      </c>
      <c r="D56" s="100" t="s">
        <v>76</v>
      </c>
      <c r="E56" s="100" t="s">
        <v>96</v>
      </c>
      <c r="F56" s="49"/>
      <c r="G56" s="49"/>
      <c r="H56" s="49"/>
      <c r="I56" s="50"/>
      <c r="J56" s="100" t="s">
        <v>97</v>
      </c>
      <c r="K56" s="49"/>
      <c r="L56" s="49"/>
      <c r="M56" s="49"/>
      <c r="N56" s="49"/>
      <c r="O56" s="50"/>
      <c r="P56" s="100" t="s">
        <v>98</v>
      </c>
      <c r="Q56" s="50"/>
      <c r="R56" s="50"/>
      <c r="S56" s="50"/>
      <c r="T56" s="50"/>
      <c r="U56" s="50"/>
      <c r="V56" s="100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3">
      <c r="A57" s="5"/>
      <c r="B57" s="47"/>
      <c r="C57" s="51"/>
      <c r="D57" s="87">
        <v>67.5</v>
      </c>
      <c r="E57" s="87">
        <v>72.599999999999994</v>
      </c>
      <c r="F57" s="49"/>
      <c r="G57" s="49"/>
      <c r="H57" s="49"/>
      <c r="I57" s="50"/>
      <c r="J57" s="87">
        <v>71.8</v>
      </c>
      <c r="K57" s="49"/>
      <c r="L57" s="49"/>
      <c r="M57" s="49"/>
      <c r="N57" s="49"/>
      <c r="O57" s="50"/>
      <c r="P57" s="87">
        <v>75.599999999999994</v>
      </c>
      <c r="Q57" s="50"/>
      <c r="R57" s="50"/>
      <c r="S57" s="50"/>
      <c r="T57" s="50"/>
      <c r="U57" s="50"/>
      <c r="V57" s="87">
        <v>76.5</v>
      </c>
      <c r="W57" s="4"/>
      <c r="X57" s="4"/>
      <c r="Y57" s="4"/>
      <c r="Z57" s="4"/>
      <c r="AA57" s="4"/>
      <c r="AB57" s="4"/>
      <c r="AC57" s="4"/>
      <c r="AD57" s="4"/>
    </row>
    <row r="58" spans="1:30" x14ac:dyDescent="0.3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">
      <c r="A59" s="5"/>
      <c r="B59" s="102" t="s">
        <v>92</v>
      </c>
      <c r="C59" s="101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155"/>
      <c r="W59" s="155"/>
      <c r="X59" s="155"/>
      <c r="Y59" s="155"/>
      <c r="Z59" s="155"/>
      <c r="AA59" s="155"/>
      <c r="AB59" s="156"/>
      <c r="AC59" s="4"/>
      <c r="AD59" s="4"/>
    </row>
    <row r="60" spans="1:30" x14ac:dyDescent="0.3">
      <c r="A60" s="5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4"/>
      <c r="AD60" s="4"/>
    </row>
    <row r="61" spans="1:30" x14ac:dyDescent="0.3">
      <c r="A61" s="5"/>
      <c r="B61" s="253" t="s">
        <v>108</v>
      </c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123"/>
      <c r="W61" s="123"/>
      <c r="X61" s="123"/>
      <c r="Y61" s="123"/>
      <c r="Z61" s="123"/>
      <c r="AA61" s="123"/>
      <c r="AB61" s="124"/>
      <c r="AC61" s="4"/>
      <c r="AD61" s="4"/>
    </row>
    <row r="62" spans="1:30" x14ac:dyDescent="0.3">
      <c r="A62" s="5"/>
      <c r="B62" s="253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123"/>
      <c r="W62" s="123"/>
      <c r="X62" s="123"/>
      <c r="Y62" s="123"/>
      <c r="Z62" s="123"/>
      <c r="AA62" s="123"/>
      <c r="AB62" s="124"/>
      <c r="AC62" s="4"/>
      <c r="AD62" s="4"/>
    </row>
    <row r="63" spans="1:30" x14ac:dyDescent="0.3">
      <c r="A63" s="5"/>
      <c r="B63" s="253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123"/>
      <c r="W63" s="123"/>
      <c r="X63" s="123"/>
      <c r="Y63" s="123"/>
      <c r="Z63" s="123"/>
      <c r="AA63" s="123"/>
      <c r="AB63" s="124"/>
      <c r="AC63" s="4"/>
      <c r="AD63" s="4"/>
    </row>
    <row r="64" spans="1:30" x14ac:dyDescent="0.3">
      <c r="A64" s="5"/>
      <c r="B64" s="160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23"/>
      <c r="W64" s="123"/>
      <c r="X64" s="123"/>
      <c r="Y64" s="123"/>
      <c r="Z64" s="123"/>
      <c r="AA64" s="123"/>
      <c r="AB64" s="124"/>
      <c r="AC64" s="4"/>
      <c r="AD64" s="4"/>
    </row>
    <row r="65" spans="1:30" x14ac:dyDescent="0.3">
      <c r="A65" s="5"/>
      <c r="B65" s="160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23"/>
      <c r="W65" s="123"/>
      <c r="X65" s="123"/>
      <c r="Y65" s="123"/>
      <c r="Z65" s="123"/>
      <c r="AA65" s="123"/>
      <c r="AB65" s="124"/>
      <c r="AC65" s="4"/>
      <c r="AD65" s="4"/>
    </row>
    <row r="66" spans="1:30" x14ac:dyDescent="0.3">
      <c r="A66" s="5"/>
      <c r="B66" s="160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23"/>
      <c r="W66" s="123"/>
      <c r="X66" s="123"/>
      <c r="Y66" s="123"/>
      <c r="Z66" s="123"/>
      <c r="AA66" s="123"/>
      <c r="AB66" s="124"/>
      <c r="AC66" s="4"/>
      <c r="AD66" s="4"/>
    </row>
    <row r="67" spans="1:30" x14ac:dyDescent="0.3">
      <c r="A67" s="5"/>
      <c r="B67" s="160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23"/>
      <c r="W67" s="123"/>
      <c r="X67" s="123"/>
      <c r="Y67" s="123"/>
      <c r="Z67" s="123"/>
      <c r="AA67" s="123"/>
      <c r="AB67" s="124"/>
      <c r="AC67" s="4"/>
      <c r="AD67" s="4"/>
    </row>
    <row r="68" spans="1:30" x14ac:dyDescent="0.3">
      <c r="A68" s="5"/>
      <c r="B68" s="160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23"/>
      <c r="W68" s="123"/>
      <c r="X68" s="123"/>
      <c r="Y68" s="123"/>
      <c r="Z68" s="123"/>
      <c r="AA68" s="123"/>
      <c r="AB68" s="124"/>
      <c r="AC68" s="4"/>
      <c r="AD68" s="4"/>
    </row>
    <row r="69" spans="1:30" x14ac:dyDescent="0.3">
      <c r="A69" s="5"/>
      <c r="B69" s="160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23"/>
      <c r="W69" s="123"/>
      <c r="X69" s="123"/>
      <c r="Y69" s="123"/>
      <c r="Z69" s="123"/>
      <c r="AA69" s="123"/>
      <c r="AB69" s="124"/>
      <c r="AC69" s="4"/>
      <c r="AD69" s="4"/>
    </row>
    <row r="70" spans="1:30" x14ac:dyDescent="0.3">
      <c r="A70" s="5"/>
      <c r="B70" s="160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23"/>
      <c r="W70" s="123"/>
      <c r="X70" s="123"/>
      <c r="Y70" s="123"/>
      <c r="Z70" s="123"/>
      <c r="AA70" s="123"/>
      <c r="AB70" s="124"/>
      <c r="AC70" s="4"/>
      <c r="AD70" s="4"/>
    </row>
    <row r="71" spans="1:30" x14ac:dyDescent="0.3">
      <c r="A71" s="5"/>
      <c r="B71" s="160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23"/>
      <c r="W71" s="123"/>
      <c r="X71" s="123"/>
      <c r="Y71" s="123"/>
      <c r="Z71" s="123"/>
      <c r="AA71" s="123"/>
      <c r="AB71" s="124"/>
      <c r="AC71" s="4"/>
      <c r="AD71" s="4"/>
    </row>
    <row r="72" spans="1:30" x14ac:dyDescent="0.3">
      <c r="A72" s="5"/>
      <c r="B72" s="160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23"/>
      <c r="W72" s="123"/>
      <c r="X72" s="123"/>
      <c r="Y72" s="123"/>
      <c r="Z72" s="123"/>
      <c r="AA72" s="123"/>
      <c r="AB72" s="124"/>
      <c r="AC72" s="4"/>
      <c r="AD72" s="4"/>
    </row>
    <row r="73" spans="1:30" x14ac:dyDescent="0.3">
      <c r="A73" s="5"/>
      <c r="B73" s="160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23"/>
      <c r="W73" s="123"/>
      <c r="X73" s="123"/>
      <c r="Y73" s="123"/>
      <c r="Z73" s="123"/>
      <c r="AA73" s="123"/>
      <c r="AB73" s="124"/>
      <c r="AC73" s="4"/>
      <c r="AD73" s="4"/>
    </row>
    <row r="74" spans="1:30" x14ac:dyDescent="0.3">
      <c r="A74" s="5"/>
      <c r="B74" s="160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23"/>
      <c r="W74" s="123"/>
      <c r="X74" s="123"/>
      <c r="Y74" s="123"/>
      <c r="Z74" s="123"/>
      <c r="AA74" s="123"/>
      <c r="AB74" s="124"/>
      <c r="AC74" s="4"/>
      <c r="AD74" s="4"/>
    </row>
    <row r="75" spans="1:30" x14ac:dyDescent="0.3">
      <c r="A75" s="5"/>
      <c r="B75" s="160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23"/>
      <c r="W75" s="123"/>
      <c r="X75" s="123"/>
      <c r="Y75" s="123"/>
      <c r="Z75" s="123"/>
      <c r="AA75" s="123"/>
      <c r="AB75" s="124"/>
      <c r="AC75" s="4"/>
      <c r="AD75" s="4"/>
    </row>
    <row r="76" spans="1:30" x14ac:dyDescent="0.3">
      <c r="A76" s="5"/>
      <c r="B76" s="160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23"/>
      <c r="W76" s="123"/>
      <c r="X76" s="123"/>
      <c r="Y76" s="123"/>
      <c r="Z76" s="123"/>
      <c r="AA76" s="123"/>
      <c r="AB76" s="124"/>
      <c r="AC76" s="4"/>
      <c r="AD76" s="4"/>
    </row>
    <row r="77" spans="1:30" x14ac:dyDescent="0.3">
      <c r="A77" s="5"/>
      <c r="B77" s="160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23"/>
      <c r="W77" s="123"/>
      <c r="X77" s="123"/>
      <c r="Y77" s="123"/>
      <c r="Z77" s="123"/>
      <c r="AA77" s="123"/>
      <c r="AB77" s="124"/>
      <c r="AC77" s="4"/>
      <c r="AD77" s="4"/>
    </row>
    <row r="78" spans="1:30" x14ac:dyDescent="0.3">
      <c r="A78" s="5"/>
      <c r="B78" s="160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23"/>
      <c r="W78" s="123"/>
      <c r="X78" s="123"/>
      <c r="Y78" s="123"/>
      <c r="Z78" s="123"/>
      <c r="AA78" s="123"/>
      <c r="AB78" s="124"/>
      <c r="AC78" s="4"/>
      <c r="AD78" s="4"/>
    </row>
    <row r="79" spans="1:30" x14ac:dyDescent="0.3">
      <c r="A79" s="5"/>
      <c r="B79" s="160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23"/>
      <c r="W79" s="123"/>
      <c r="X79" s="123"/>
      <c r="Y79" s="123"/>
      <c r="Z79" s="123"/>
      <c r="AA79" s="123"/>
      <c r="AB79" s="124"/>
      <c r="AC79" s="4"/>
      <c r="AD79" s="4"/>
    </row>
    <row r="80" spans="1:30" x14ac:dyDescent="0.3">
      <c r="A80" s="5"/>
      <c r="B80" s="160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4"/>
      <c r="AD80" s="4"/>
    </row>
    <row r="81" spans="1:30" x14ac:dyDescent="0.3">
      <c r="A81" s="5"/>
      <c r="B81" s="160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4"/>
      <c r="AD81" s="4"/>
    </row>
    <row r="82" spans="1:30" x14ac:dyDescent="0.3">
      <c r="A82" s="5"/>
      <c r="B82" s="253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123"/>
      <c r="W82" s="123"/>
      <c r="X82" s="123"/>
      <c r="Y82" s="123"/>
      <c r="Z82" s="123"/>
      <c r="AA82" s="123"/>
      <c r="AB82" s="124"/>
      <c r="AC82" s="4"/>
      <c r="AD82" s="4"/>
    </row>
    <row r="83" spans="1:30" x14ac:dyDescent="0.3">
      <c r="A83" s="5"/>
      <c r="B83" s="125"/>
      <c r="C83" s="92"/>
      <c r="D83" s="92"/>
      <c r="E83" s="92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23"/>
      <c r="W83" s="123"/>
      <c r="X83" s="123"/>
      <c r="Y83" s="123"/>
      <c r="Z83" s="123"/>
      <c r="AA83" s="123"/>
      <c r="AB83" s="124"/>
      <c r="AC83" s="4"/>
      <c r="AD83" s="4"/>
    </row>
    <row r="84" spans="1:30" x14ac:dyDescent="0.3">
      <c r="A84" s="5"/>
      <c r="B84" s="144"/>
      <c r="C84" s="141"/>
      <c r="D84" s="2"/>
      <c r="E84" s="2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23"/>
      <c r="W84" s="123"/>
      <c r="X84" s="123"/>
      <c r="Y84" s="123"/>
      <c r="Z84" s="123"/>
      <c r="AA84" s="123"/>
      <c r="AB84" s="124"/>
      <c r="AC84" s="4"/>
      <c r="AD84" s="4"/>
    </row>
    <row r="85" spans="1:30" x14ac:dyDescent="0.3">
      <c r="A85" s="5"/>
      <c r="B85" s="125"/>
      <c r="C85" s="126"/>
      <c r="D85" s="2"/>
      <c r="E85" s="2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23"/>
      <c r="W85" s="123"/>
      <c r="X85" s="123"/>
      <c r="Y85" s="123"/>
      <c r="Z85" s="123"/>
      <c r="AA85" s="123"/>
      <c r="AB85" s="124"/>
      <c r="AC85" s="4"/>
      <c r="AD85" s="4"/>
    </row>
    <row r="86" spans="1:30" x14ac:dyDescent="0.3">
      <c r="A86" s="5"/>
      <c r="B86" s="125"/>
      <c r="C86" s="126"/>
      <c r="D86" s="2"/>
      <c r="E86" s="2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23"/>
      <c r="W86" s="123"/>
      <c r="X86" s="123"/>
      <c r="Y86" s="123"/>
      <c r="Z86" s="123"/>
      <c r="AA86" s="123"/>
      <c r="AB86" s="124"/>
      <c r="AC86" s="4"/>
      <c r="AD86" s="4"/>
    </row>
    <row r="87" spans="1:30" x14ac:dyDescent="0.3">
      <c r="A87" s="5"/>
      <c r="B87" s="135"/>
      <c r="C87" s="136"/>
      <c r="D87" s="137"/>
      <c r="E87" s="13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57"/>
      <c r="W87" s="157"/>
      <c r="X87" s="157"/>
      <c r="Y87" s="157"/>
      <c r="Z87" s="157"/>
      <c r="AA87" s="157"/>
      <c r="AB87" s="158"/>
      <c r="AC87" s="4"/>
      <c r="AD87" s="4"/>
    </row>
    <row r="88" spans="1:30" x14ac:dyDescent="0.3">
      <c r="A88" s="88"/>
      <c r="B88" s="139"/>
      <c r="C88" s="138"/>
      <c r="D88" s="139"/>
      <c r="E88" s="139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3">
      <c r="A89" s="88"/>
      <c r="B89" s="139"/>
      <c r="C89" s="138"/>
      <c r="D89" s="139"/>
      <c r="E89" s="139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3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3">
      <c r="A91" s="5"/>
      <c r="B91" s="53" t="s">
        <v>81</v>
      </c>
      <c r="C91" s="121">
        <v>45208</v>
      </c>
      <c r="D91" s="53" t="s">
        <v>77</v>
      </c>
      <c r="E91" s="254" t="s">
        <v>109</v>
      </c>
      <c r="F91" s="254"/>
      <c r="G91" s="254"/>
      <c r="H91" s="53"/>
      <c r="I91" s="53" t="s">
        <v>78</v>
      </c>
      <c r="J91" s="270" t="s">
        <v>110</v>
      </c>
      <c r="K91" s="270"/>
      <c r="L91" s="270"/>
      <c r="M91" s="270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3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3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3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3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3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3">
      <c r="AC97" s="3"/>
      <c r="AD97" s="3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" right="0" top="0.78740157480314965" bottom="0.78740157480314965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2023-10-09T15:27:07Z</cp:lastPrinted>
  <dcterms:created xsi:type="dcterms:W3CDTF">2017-02-23T12:10:09Z</dcterms:created>
  <dcterms:modified xsi:type="dcterms:W3CDTF">2023-10-17T19:25:09Z</dcterms:modified>
</cp:coreProperties>
</file>