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\Documents\TEPLO Chomutov\"/>
    </mc:Choice>
  </mc:AlternateContent>
  <xr:revisionPtr revIDLastSave="0" documentId="13_ncr:1_{7F0DB015-230F-4CBC-9644-F996B50249C3}" xr6:coauthVersionLast="47" xr6:coauthVersionMax="47" xr10:uidLastSave="{00000000-0000-0000-0000-000000000000}"/>
  <workbookProtection workbookPassword="EEB5" lockStructure="1"/>
  <bookViews>
    <workbookView xWindow="14712" yWindow="2016" windowWidth="24552" windowHeight="22896" firstSheet="1" activeTab="2" xr2:uid="{00000000-000D-0000-FFFF-FFFF00000000}"/>
  </bookViews>
  <sheets>
    <sheet name="List3" sheetId="3" state="hidden" r:id="rId1"/>
    <sheet name="Identifikace" sheetId="7" r:id="rId2"/>
    <sheet name="Rozbor" sheetId="5" r:id="rId3"/>
  </sheets>
  <calcPr calcId="181029"/>
</workbook>
</file>

<file path=xl/calcChain.xml><?xml version="1.0" encoding="utf-8"?>
<calcChain xmlns="http://schemas.openxmlformats.org/spreadsheetml/2006/main">
  <c r="J29" i="5" l="1"/>
  <c r="O57" i="5" l="1"/>
  <c r="O56" i="5"/>
  <c r="P56" i="5"/>
  <c r="Q56" i="5"/>
  <c r="P57" i="5"/>
  <c r="Q57" i="5"/>
  <c r="C6" i="5"/>
  <c r="F7" i="5"/>
  <c r="H58" i="5" l="1"/>
  <c r="I22" i="5" l="1"/>
  <c r="N11" i="5" l="1"/>
  <c r="N12" i="5"/>
  <c r="N13" i="5"/>
  <c r="N14" i="5"/>
  <c r="N15" i="5"/>
  <c r="N16" i="5"/>
  <c r="N17" i="5"/>
  <c r="N18" i="5"/>
  <c r="N19" i="5"/>
  <c r="N20" i="5"/>
  <c r="N21" i="5"/>
  <c r="N7" i="5"/>
  <c r="N9" i="5"/>
  <c r="N10" i="5"/>
  <c r="O38" i="5" l="1"/>
  <c r="P38" i="5"/>
  <c r="N38" i="5"/>
  <c r="J38" i="5"/>
  <c r="F38" i="5"/>
  <c r="F32" i="5"/>
  <c r="J32" i="5"/>
  <c r="N32" i="5"/>
  <c r="O32" i="5"/>
  <c r="P32" i="5"/>
  <c r="N58" i="5" l="1"/>
  <c r="L58" i="5"/>
  <c r="K58" i="5"/>
  <c r="J58" i="5"/>
  <c r="G58" i="5"/>
  <c r="F58" i="5"/>
  <c r="D58" i="5"/>
  <c r="O55" i="5"/>
  <c r="P55" i="5"/>
  <c r="M58" i="5" l="1"/>
  <c r="I58" i="5"/>
  <c r="Q55" i="5"/>
  <c r="O46" i="5"/>
  <c r="P46" i="5"/>
  <c r="O47" i="5"/>
  <c r="P47" i="5"/>
  <c r="O48" i="5"/>
  <c r="P48" i="5"/>
  <c r="O49" i="5"/>
  <c r="P49" i="5"/>
  <c r="O50" i="5"/>
  <c r="P50" i="5"/>
  <c r="O51" i="5"/>
  <c r="P51" i="5"/>
  <c r="O52" i="5"/>
  <c r="P52" i="5"/>
  <c r="O53" i="5"/>
  <c r="P53" i="5"/>
  <c r="O54" i="5"/>
  <c r="P54" i="5"/>
  <c r="P45" i="5"/>
  <c r="B58" i="5"/>
  <c r="P34" i="5"/>
  <c r="P25" i="5"/>
  <c r="O7" i="5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3" i="5"/>
  <c r="O24" i="5"/>
  <c r="O25" i="5"/>
  <c r="O26" i="5"/>
  <c r="O27" i="5"/>
  <c r="O28" i="5"/>
  <c r="O29" i="5"/>
  <c r="O30" i="5"/>
  <c r="O31" i="5"/>
  <c r="O33" i="5"/>
  <c r="O34" i="5"/>
  <c r="O35" i="5"/>
  <c r="O36" i="5"/>
  <c r="O37" i="5"/>
  <c r="O39" i="5"/>
  <c r="O40" i="5"/>
  <c r="J7" i="5"/>
  <c r="Q46" i="5" l="1"/>
  <c r="Q48" i="5"/>
  <c r="Q50" i="5"/>
  <c r="Q53" i="5"/>
  <c r="Q45" i="5"/>
  <c r="Q47" i="5"/>
  <c r="Q49" i="5"/>
  <c r="Q51" i="5"/>
  <c r="Q52" i="5"/>
  <c r="Q54" i="5"/>
  <c r="M22" i="5"/>
  <c r="L22" i="5"/>
  <c r="K22" i="5"/>
  <c r="M6" i="5"/>
  <c r="L6" i="5"/>
  <c r="K6" i="5"/>
  <c r="H22" i="5"/>
  <c r="G22" i="5"/>
  <c r="I6" i="5"/>
  <c r="H6" i="5"/>
  <c r="G6" i="5"/>
  <c r="F23" i="5"/>
  <c r="F24" i="5"/>
  <c r="F25" i="5"/>
  <c r="F26" i="5"/>
  <c r="F27" i="5"/>
  <c r="F28" i="5"/>
  <c r="F29" i="5"/>
  <c r="F30" i="5"/>
  <c r="F31" i="5"/>
  <c r="F33" i="5"/>
  <c r="F34" i="5"/>
  <c r="F35" i="5"/>
  <c r="F36" i="5"/>
  <c r="F37" i="5"/>
  <c r="F39" i="5"/>
  <c r="F40" i="5"/>
  <c r="P7" i="5"/>
  <c r="P23" i="5"/>
  <c r="P24" i="5"/>
  <c r="P27" i="5"/>
  <c r="P28" i="5"/>
  <c r="P29" i="5"/>
  <c r="P30" i="5"/>
  <c r="P31" i="5"/>
  <c r="P33" i="5"/>
  <c r="P35" i="5"/>
  <c r="P36" i="5"/>
  <c r="P37" i="5"/>
  <c r="P39" i="5"/>
  <c r="P40" i="5"/>
  <c r="P26" i="5"/>
  <c r="N40" i="5"/>
  <c r="N39" i="5"/>
  <c r="N37" i="5"/>
  <c r="N36" i="5"/>
  <c r="N35" i="5"/>
  <c r="N34" i="5"/>
  <c r="N33" i="5"/>
  <c r="N31" i="5"/>
  <c r="N30" i="5"/>
  <c r="N29" i="5"/>
  <c r="N28" i="5"/>
  <c r="N27" i="5"/>
  <c r="N26" i="5"/>
  <c r="N25" i="5"/>
  <c r="N24" i="5"/>
  <c r="N23" i="5"/>
  <c r="J40" i="5"/>
  <c r="J39" i="5"/>
  <c r="J37" i="5"/>
  <c r="J36" i="5"/>
  <c r="J35" i="5"/>
  <c r="J34" i="5"/>
  <c r="J33" i="5"/>
  <c r="J31" i="5"/>
  <c r="J30" i="5"/>
  <c r="J28" i="5"/>
  <c r="J27" i="5"/>
  <c r="J26" i="5"/>
  <c r="J25" i="5"/>
  <c r="J24" i="5"/>
  <c r="J23" i="5"/>
  <c r="J20" i="5"/>
  <c r="J19" i="5"/>
  <c r="J18" i="5"/>
  <c r="J17" i="5"/>
  <c r="J16" i="5"/>
  <c r="J15" i="5"/>
  <c r="J14" i="5"/>
  <c r="J13" i="5"/>
  <c r="J12" i="5"/>
  <c r="J11" i="5"/>
  <c r="J10" i="5"/>
  <c r="J9" i="5"/>
  <c r="E6" i="5"/>
  <c r="D6" i="5"/>
  <c r="F18" i="5"/>
  <c r="C22" i="5"/>
  <c r="E22" i="5"/>
  <c r="D22" i="5"/>
  <c r="F20" i="5"/>
  <c r="F19" i="5"/>
  <c r="F17" i="5"/>
  <c r="F16" i="5"/>
  <c r="F15" i="5"/>
  <c r="F14" i="5"/>
  <c r="F13" i="5"/>
  <c r="F12" i="5"/>
  <c r="F11" i="5"/>
  <c r="F10" i="5"/>
  <c r="F9" i="5"/>
  <c r="F6" i="5" l="1"/>
  <c r="N22" i="5"/>
  <c r="P6" i="5"/>
  <c r="O22" i="5"/>
  <c r="O6" i="5"/>
  <c r="Q58" i="5"/>
  <c r="H41" i="5"/>
  <c r="M41" i="5"/>
  <c r="E41" i="5"/>
  <c r="P22" i="5"/>
  <c r="J6" i="5"/>
  <c r="L41" i="5"/>
  <c r="I41" i="5"/>
  <c r="J22" i="5"/>
  <c r="G41" i="5"/>
  <c r="N6" i="5"/>
  <c r="K41" i="5"/>
  <c r="P58" i="5"/>
  <c r="D41" i="5"/>
  <c r="F22" i="5"/>
  <c r="J41" i="5" l="1"/>
  <c r="P41" i="5"/>
  <c r="N41" i="5"/>
  <c r="M59" i="5"/>
  <c r="C41" i="5"/>
  <c r="O41" i="5" s="1"/>
  <c r="F41" i="5"/>
  <c r="I59" i="5" l="1"/>
  <c r="O45" i="5"/>
  <c r="C58" i="5"/>
  <c r="O58" i="5" s="1"/>
  <c r="E58" i="5" l="1"/>
  <c r="E59" i="5" s="1"/>
</calcChain>
</file>

<file path=xl/sharedStrings.xml><?xml version="1.0" encoding="utf-8"?>
<sst xmlns="http://schemas.openxmlformats.org/spreadsheetml/2006/main" count="99" uniqueCount="79">
  <si>
    <t>vyberte usnesení</t>
  </si>
  <si>
    <t>schvaluje předloženou účetní závěrku k rozvahovému dni 31.12.2013</t>
  </si>
  <si>
    <t>neschvaluje předloženou účetní závěrku k rozvahovému dni 31.12.2013 a ukládá řediteli organizace provést nápravná opatření do 31.8.2014</t>
  </si>
  <si>
    <t>Organizace</t>
  </si>
  <si>
    <t>Skutečnost</t>
  </si>
  <si>
    <t>% plnění z tržeb</t>
  </si>
  <si>
    <t>tržby</t>
  </si>
  <si>
    <t>ost. dotace</t>
  </si>
  <si>
    <t>SUMA</t>
  </si>
  <si>
    <t>% nákladů</t>
  </si>
  <si>
    <t>%   výnosů</t>
  </si>
  <si>
    <t>Meziroční změna</t>
  </si>
  <si>
    <t>Náklady</t>
  </si>
  <si>
    <t>Rozdíl</t>
  </si>
  <si>
    <t>Dotace zřizovatel</t>
  </si>
  <si>
    <t>Výnosy bez dotace zřizovatele</t>
  </si>
  <si>
    <t>NÁKLADY CELKEM</t>
  </si>
  <si>
    <t>VÝNOSY CELKEM</t>
  </si>
  <si>
    <t>Název organizace:</t>
  </si>
  <si>
    <t>Sídlo:</t>
  </si>
  <si>
    <t>IČ:</t>
  </si>
  <si>
    <t>Datum vyplnění:</t>
  </si>
  <si>
    <t>Za správnost:</t>
  </si>
  <si>
    <t>ekonom</t>
  </si>
  <si>
    <t xml:space="preserve">Zastoupená: </t>
  </si>
  <si>
    <t>Investiční dotace ostatní</t>
  </si>
  <si>
    <t>Účet 601 - Výnosy z prodeje vlastních výrobků</t>
  </si>
  <si>
    <t>Účet 602 - Výnosy z prodeje služeb</t>
  </si>
  <si>
    <t>Účet 603 - Výnosy z pronájmů</t>
  </si>
  <si>
    <t>Účet 604 - Výnosy z prodaného zboží</t>
  </si>
  <si>
    <t>Účet 662 - Úroky</t>
  </si>
  <si>
    <t xml:space="preserve">Účet 501 - Spotřeba materiálu </t>
  </si>
  <si>
    <t>Účet 502 - Spotřeba energie</t>
  </si>
  <si>
    <t xml:space="preserve">Účet 504 - Prodané zboží </t>
  </si>
  <si>
    <t>Účet 511 - Opravy a udržování, revize</t>
  </si>
  <si>
    <t>účet 512 - Cestovné</t>
  </si>
  <si>
    <t>účet 513 - Náklady na reprezentaci</t>
  </si>
  <si>
    <t>účet 518 - Ostatní služby</t>
  </si>
  <si>
    <t>účet 524 - Zákonné sociální pojištění ZP+SP</t>
  </si>
  <si>
    <t>účet 527 - Zákonné sociální náklady</t>
  </si>
  <si>
    <t>účet 531, 532, 538  - Jiné daně a poplatky</t>
  </si>
  <si>
    <t>účet 551 - Odpisy DM</t>
  </si>
  <si>
    <t>Ostatní náklady z činnosti</t>
  </si>
  <si>
    <t>VÝSLEDEK HOSPODAŘENÍ (zisk - ztráta k datu)</t>
  </si>
  <si>
    <r>
      <rPr>
        <b/>
        <i/>
        <sz val="12"/>
        <rFont val="Calibri"/>
        <family val="2"/>
        <charset val="238"/>
        <scheme val="minor"/>
      </rPr>
      <t xml:space="preserve">v tis. Kč    </t>
    </r>
    <r>
      <rPr>
        <b/>
        <i/>
        <sz val="12"/>
        <color rgb="FFC00000"/>
        <rFont val="Calibri"/>
        <family val="2"/>
        <charset val="238"/>
        <scheme val="minor"/>
      </rPr>
      <t xml:space="preserve">           </t>
    </r>
    <r>
      <rPr>
        <b/>
        <i/>
        <sz val="11"/>
        <color rgb="FFC00000"/>
        <rFont val="Calibri"/>
        <family val="2"/>
        <charset val="238"/>
        <scheme val="minor"/>
      </rPr>
      <t xml:space="preserve">                     </t>
    </r>
  </si>
  <si>
    <t>Hospodaření organizace (střediska)</t>
  </si>
  <si>
    <t>Provozní dotace</t>
  </si>
  <si>
    <t>Investiční dotace (informativní údaj, nevstupuje do součtů)</t>
  </si>
  <si>
    <t>Provozní dotace ostatní</t>
  </si>
  <si>
    <t>dotace MMCH</t>
  </si>
  <si>
    <t>% plnění z dotace</t>
  </si>
  <si>
    <t>ředitel / jednatel</t>
  </si>
  <si>
    <t xml:space="preserve"> </t>
  </si>
  <si>
    <t>Účet 641,642 - Výnosy z prodeje dlouhodobého majetku a materiálu</t>
  </si>
  <si>
    <t>Účet 644 - Smluvní pokuty a úroky z prodlení</t>
  </si>
  <si>
    <t>Účet 648 - Ostatní provozní výnosy</t>
  </si>
  <si>
    <t>Účet 688 - Ostatní mimořádné výnosy</t>
  </si>
  <si>
    <t>Účet 668 - Ostatní finanční výnosy</t>
  </si>
  <si>
    <t>účet 521,522 - Mzdové náklady</t>
  </si>
  <si>
    <t>účet 523 - Odměny členům orgánů korporace</t>
  </si>
  <si>
    <t>účet 528 - Ostatní sociální náklady</t>
  </si>
  <si>
    <t>účet 542 - Prodaný materiál</t>
  </si>
  <si>
    <t>účet 541 - Zůstatková cena prodaného nehmotného a hmot.inv.maj.</t>
  </si>
  <si>
    <t>účet 548 - Ostatní provozní náklady</t>
  </si>
  <si>
    <t>k 31.12.2022</t>
  </si>
  <si>
    <t>Skutečnost k 31.12.2022</t>
  </si>
  <si>
    <r>
      <rPr>
        <b/>
        <sz val="14"/>
        <rFont val="Calibri"/>
        <family val="2"/>
        <charset val="238"/>
        <scheme val="minor"/>
      </rPr>
      <t xml:space="preserve">Finanční plán pro rok 2023        </t>
    </r>
    <r>
      <rPr>
        <b/>
        <sz val="11"/>
        <rFont val="Calibri"/>
        <family val="2"/>
        <charset val="238"/>
        <scheme val="minor"/>
      </rPr>
      <t xml:space="preserve">                                                                        </t>
    </r>
  </si>
  <si>
    <t>k 31.12.2023</t>
  </si>
  <si>
    <t>Upravený plán roku 2023</t>
  </si>
  <si>
    <t>Skutečnost k 31.12.2023</t>
  </si>
  <si>
    <t>Rozbor hospodaření za rok 2023</t>
  </si>
  <si>
    <t>Teplo Chomutov s.r.o.</t>
  </si>
  <si>
    <t>Jakoubka ze Střibra 112,113, 430 01  Chomutov</t>
  </si>
  <si>
    <t>Ing. Alois Ovesný</t>
  </si>
  <si>
    <t>Pan Pavel Šebesta</t>
  </si>
  <si>
    <t xml:space="preserve">V Chomutově, dne: </t>
  </si>
  <si>
    <t xml:space="preserve">Sestavil: </t>
  </si>
  <si>
    <t xml:space="preserve">Schválil a předkládá: </t>
  </si>
  <si>
    <t xml:space="preserve">Pan Pavel Šebesta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</si>
</sst>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_ ;[Red]\-#,##0.00\ "/>
    <numFmt numFmtId="165" formatCode="#,##0.0_ ;[Red]\-#,##0.0\ "/>
    <numFmt numFmtId="166" formatCode="0.00_ ;[Red]\-0.00\ "/>
    <numFmt numFmtId="167" formatCode="########"/>
  </numFmts>
  <fonts count="25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0"/>
      <name val="Arial CE"/>
      <charset val="238"/>
    </font>
    <font>
      <b/>
      <sz val="15"/>
      <color theme="0"/>
      <name val="Calibri"/>
      <family val="2"/>
      <charset val="238"/>
      <scheme val="minor"/>
    </font>
    <font>
      <b/>
      <i/>
      <sz val="11"/>
      <color rgb="FFC00000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i/>
      <sz val="12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6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5186AA"/>
        <bgColor indexed="64"/>
      </patternFill>
    </fill>
    <fill>
      <patternFill patternType="solid">
        <fgColor rgb="FF707070"/>
        <bgColor indexed="64"/>
      </patternFill>
    </fill>
    <fill>
      <patternFill patternType="solid">
        <fgColor rgb="FFB6D5E9"/>
        <bgColor indexed="64"/>
      </patternFill>
    </fill>
    <fill>
      <patternFill patternType="solid">
        <fgColor rgb="FFC8D200"/>
        <bgColor indexed="64"/>
      </patternFill>
    </fill>
    <fill>
      <patternFill patternType="solid">
        <fgColor rgb="FFF294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F6F6F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CC"/>
        <bgColor indexed="64"/>
      </patternFill>
    </fill>
  </fills>
  <borders count="6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2" fillId="0" borderId="0"/>
    <xf numFmtId="0" fontId="18" fillId="0" borderId="0"/>
    <xf numFmtId="0" fontId="2" fillId="0" borderId="0"/>
  </cellStyleXfs>
  <cellXfs count="198">
    <xf numFmtId="0" fontId="0" fillId="0" borderId="0" xfId="0"/>
    <xf numFmtId="0" fontId="3" fillId="0" borderId="0" xfId="0" applyFont="1"/>
    <xf numFmtId="0" fontId="9" fillId="0" borderId="0" xfId="0" applyFont="1"/>
    <xf numFmtId="0" fontId="12" fillId="0" borderId="0" xfId="0" applyFont="1"/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165" fontId="13" fillId="0" borderId="0" xfId="0" applyNumberFormat="1" applyFont="1"/>
    <xf numFmtId="165" fontId="13" fillId="0" borderId="8" xfId="0" applyNumberFormat="1" applyFont="1" applyBorder="1" applyAlignment="1">
      <alignment horizontal="left" indent="1"/>
    </xf>
    <xf numFmtId="164" fontId="13" fillId="0" borderId="8" xfId="0" applyNumberFormat="1" applyFont="1" applyBorder="1"/>
    <xf numFmtId="164" fontId="13" fillId="0" borderId="0" xfId="0" applyNumberFormat="1" applyFont="1"/>
    <xf numFmtId="0" fontId="14" fillId="0" borderId="0" xfId="0" applyFont="1" applyAlignment="1">
      <alignment horizontal="center"/>
    </xf>
    <xf numFmtId="0" fontId="14" fillId="0" borderId="0" xfId="0" applyFont="1"/>
    <xf numFmtId="0" fontId="10" fillId="7" borderId="0" xfId="0" applyFont="1" applyFill="1" applyAlignment="1">
      <alignment horizontal="left" indent="1"/>
    </xf>
    <xf numFmtId="0" fontId="14" fillId="0" borderId="0" xfId="0" applyFont="1" applyAlignment="1" applyProtection="1">
      <alignment horizontal="center"/>
      <protection locked="0"/>
    </xf>
    <xf numFmtId="0" fontId="10" fillId="4" borderId="18" xfId="0" applyFont="1" applyFill="1" applyBorder="1" applyAlignment="1">
      <alignment horizontal="center" vertical="center" wrapText="1"/>
    </xf>
    <xf numFmtId="164" fontId="14" fillId="0" borderId="0" xfId="0" applyNumberFormat="1" applyFont="1"/>
    <xf numFmtId="0" fontId="14" fillId="0" borderId="0" xfId="0" applyFont="1" applyAlignment="1">
      <alignment horizontal="left"/>
    </xf>
    <xf numFmtId="0" fontId="10" fillId="0" borderId="0" xfId="0" applyFont="1" applyAlignment="1">
      <alignment horizontal="center" vertical="center"/>
    </xf>
    <xf numFmtId="164" fontId="14" fillId="0" borderId="0" xfId="0" applyNumberFormat="1" applyFont="1" applyAlignment="1" applyProtection="1">
      <alignment horizontal="right"/>
      <protection locked="0"/>
    </xf>
    <xf numFmtId="0" fontId="1" fillId="0" borderId="0" xfId="0" applyFont="1" applyAlignment="1">
      <alignment horizontal="center"/>
    </xf>
    <xf numFmtId="0" fontId="3" fillId="2" borderId="11" xfId="0" applyFont="1" applyFill="1" applyBorder="1" applyAlignment="1">
      <alignment horizontal="left" vertical="center" indent="1"/>
    </xf>
    <xf numFmtId="0" fontId="11" fillId="3" borderId="11" xfId="0" applyFont="1" applyFill="1" applyBorder="1" applyAlignment="1">
      <alignment horizontal="left" indent="1"/>
    </xf>
    <xf numFmtId="164" fontId="13" fillId="0" borderId="0" xfId="0" applyNumberFormat="1" applyFont="1" applyAlignment="1">
      <alignment horizontal="center"/>
    </xf>
    <xf numFmtId="0" fontId="3" fillId="2" borderId="7" xfId="0" applyFont="1" applyFill="1" applyBorder="1" applyAlignment="1" applyProtection="1">
      <alignment vertical="center"/>
      <protection locked="0"/>
    </xf>
    <xf numFmtId="0" fontId="3" fillId="2" borderId="6" xfId="0" applyFont="1" applyFill="1" applyBorder="1" applyAlignment="1" applyProtection="1">
      <alignment vertical="center"/>
      <protection locked="0"/>
    </xf>
    <xf numFmtId="0" fontId="14" fillId="8" borderId="0" xfId="2" applyFont="1" applyFill="1"/>
    <xf numFmtId="0" fontId="14" fillId="0" borderId="0" xfId="2" applyFont="1"/>
    <xf numFmtId="0" fontId="13" fillId="8" borderId="0" xfId="2" applyFont="1" applyFill="1"/>
    <xf numFmtId="0" fontId="12" fillId="8" borderId="0" xfId="2" applyFont="1" applyFill="1"/>
    <xf numFmtId="0" fontId="10" fillId="4" borderId="23" xfId="3" applyFont="1" applyFill="1" applyBorder="1" applyAlignment="1">
      <alignment horizontal="left" indent="1"/>
    </xf>
    <xf numFmtId="0" fontId="10" fillId="9" borderId="33" xfId="3" applyFont="1" applyFill="1" applyBorder="1" applyAlignment="1">
      <alignment horizontal="left" indent="1"/>
    </xf>
    <xf numFmtId="0" fontId="10" fillId="4" borderId="39" xfId="3" applyFont="1" applyFill="1" applyBorder="1" applyAlignment="1">
      <alignment horizontal="left" indent="1"/>
    </xf>
    <xf numFmtId="0" fontId="10" fillId="4" borderId="33" xfId="3" applyFont="1" applyFill="1" applyBorder="1" applyAlignment="1">
      <alignment horizontal="left" indent="1"/>
    </xf>
    <xf numFmtId="0" fontId="10" fillId="4" borderId="39" xfId="0" applyFont="1" applyFill="1" applyBorder="1" applyAlignment="1">
      <alignment horizontal="left" indent="1"/>
    </xf>
    <xf numFmtId="0" fontId="10" fillId="4" borderId="29" xfId="3" applyFont="1" applyFill="1" applyBorder="1" applyAlignment="1">
      <alignment horizontal="left" indent="1"/>
    </xf>
    <xf numFmtId="0" fontId="13" fillId="6" borderId="11" xfId="3" applyFont="1" applyFill="1" applyBorder="1" applyAlignment="1">
      <alignment horizontal="left" indent="1"/>
    </xf>
    <xf numFmtId="0" fontId="10" fillId="4" borderId="29" xfId="0" applyFont="1" applyFill="1" applyBorder="1" applyAlignment="1">
      <alignment horizontal="left" indent="1"/>
    </xf>
    <xf numFmtId="0" fontId="13" fillId="5" borderId="15" xfId="3" applyFont="1" applyFill="1" applyBorder="1"/>
    <xf numFmtId="0" fontId="13" fillId="6" borderId="12" xfId="3" applyFont="1" applyFill="1" applyBorder="1" applyAlignment="1">
      <alignment horizontal="left" indent="1"/>
    </xf>
    <xf numFmtId="164" fontId="13" fillId="6" borderId="17" xfId="3" applyNumberFormat="1" applyFont="1" applyFill="1" applyBorder="1" applyAlignment="1">
      <alignment horizontal="right" indent="1"/>
    </xf>
    <xf numFmtId="164" fontId="13" fillId="6" borderId="18" xfId="3" applyNumberFormat="1" applyFont="1" applyFill="1" applyBorder="1" applyAlignment="1">
      <alignment horizontal="right" indent="1"/>
    </xf>
    <xf numFmtId="164" fontId="13" fillId="6" borderId="19" xfId="3" applyNumberFormat="1" applyFont="1" applyFill="1" applyBorder="1" applyAlignment="1">
      <alignment horizontal="right" indent="1"/>
    </xf>
    <xf numFmtId="164" fontId="13" fillId="6" borderId="20" xfId="3" applyNumberFormat="1" applyFont="1" applyFill="1" applyBorder="1" applyAlignment="1">
      <alignment horizontal="right" indent="1"/>
    </xf>
    <xf numFmtId="164" fontId="10" fillId="0" borderId="27" xfId="3" applyNumberFormat="1" applyFont="1" applyBorder="1" applyAlignment="1">
      <alignment horizontal="right" indent="1"/>
    </xf>
    <xf numFmtId="164" fontId="10" fillId="0" borderId="37" xfId="3" applyNumberFormat="1" applyFont="1" applyBorder="1" applyAlignment="1">
      <alignment horizontal="right" indent="1"/>
    </xf>
    <xf numFmtId="164" fontId="10" fillId="0" borderId="42" xfId="3" applyNumberFormat="1" applyFont="1" applyBorder="1" applyAlignment="1">
      <alignment horizontal="right" indent="1"/>
    </xf>
    <xf numFmtId="164" fontId="10" fillId="0" borderId="31" xfId="3" applyNumberFormat="1" applyFont="1" applyBorder="1" applyAlignment="1">
      <alignment horizontal="right" indent="1"/>
    </xf>
    <xf numFmtId="164" fontId="13" fillId="6" borderId="49" xfId="3" applyNumberFormat="1" applyFont="1" applyFill="1" applyBorder="1" applyAlignment="1">
      <alignment horizontal="right" indent="1"/>
    </xf>
    <xf numFmtId="164" fontId="13" fillId="5" borderId="43" xfId="3" applyNumberFormat="1" applyFont="1" applyFill="1" applyBorder="1" applyAlignment="1">
      <alignment horizontal="right" indent="1"/>
    </xf>
    <xf numFmtId="164" fontId="13" fillId="5" borderId="44" xfId="3" applyNumberFormat="1" applyFont="1" applyFill="1" applyBorder="1" applyAlignment="1">
      <alignment horizontal="right" indent="1"/>
    </xf>
    <xf numFmtId="164" fontId="13" fillId="5" borderId="48" xfId="3" applyNumberFormat="1" applyFont="1" applyFill="1" applyBorder="1" applyAlignment="1">
      <alignment horizontal="right" indent="1"/>
    </xf>
    <xf numFmtId="164" fontId="13" fillId="5" borderId="51" xfId="3" applyNumberFormat="1" applyFont="1" applyFill="1" applyBorder="1" applyAlignment="1">
      <alignment horizontal="right" indent="1"/>
    </xf>
    <xf numFmtId="17" fontId="8" fillId="0" borderId="0" xfId="0" applyNumberFormat="1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10" fontId="10" fillId="0" borderId="0" xfId="0" applyNumberFormat="1" applyFont="1" applyAlignment="1">
      <alignment horizontal="center" vertical="center" wrapText="1"/>
    </xf>
    <xf numFmtId="164" fontId="10" fillId="10" borderId="37" xfId="3" applyNumberFormat="1" applyFont="1" applyFill="1" applyBorder="1" applyAlignment="1">
      <alignment horizontal="right" indent="1"/>
    </xf>
    <xf numFmtId="0" fontId="3" fillId="0" borderId="0" xfId="0" applyFont="1" applyAlignment="1" applyProtection="1">
      <alignment vertical="center"/>
      <protection locked="0"/>
    </xf>
    <xf numFmtId="0" fontId="10" fillId="4" borderId="41" xfId="3" applyFont="1" applyFill="1" applyBorder="1" applyAlignment="1">
      <alignment horizontal="left" indent="1"/>
    </xf>
    <xf numFmtId="0" fontId="21" fillId="0" borderId="0" xfId="0" applyFont="1" applyAlignment="1">
      <alignment horizontal="right" indent="4"/>
    </xf>
    <xf numFmtId="0" fontId="21" fillId="0" borderId="0" xfId="0" applyFont="1"/>
    <xf numFmtId="0" fontId="17" fillId="0" borderId="0" xfId="0" applyFont="1"/>
    <xf numFmtId="0" fontId="3" fillId="2" borderId="11" xfId="0" applyFont="1" applyFill="1" applyBorder="1" applyAlignment="1" applyProtection="1">
      <alignment horizontal="left" vertical="center" indent="1"/>
      <protection locked="0"/>
    </xf>
    <xf numFmtId="10" fontId="14" fillId="0" borderId="28" xfId="0" applyNumberFormat="1" applyFont="1" applyBorder="1" applyAlignment="1">
      <alignment horizontal="center" vertical="center" wrapText="1"/>
    </xf>
    <xf numFmtId="10" fontId="14" fillId="0" borderId="32" xfId="0" applyNumberFormat="1" applyFont="1" applyBorder="1" applyAlignment="1">
      <alignment horizontal="center" vertical="center" wrapText="1"/>
    </xf>
    <xf numFmtId="0" fontId="14" fillId="10" borderId="32" xfId="0" applyFont="1" applyFill="1" applyBorder="1" applyAlignment="1">
      <alignment horizontal="center" vertical="center" wrapText="1"/>
    </xf>
    <xf numFmtId="0" fontId="14" fillId="10" borderId="38" xfId="0" applyFont="1" applyFill="1" applyBorder="1" applyAlignment="1">
      <alignment horizontal="center" vertical="center" wrapText="1"/>
    </xf>
    <xf numFmtId="164" fontId="14" fillId="10" borderId="24" xfId="3" applyNumberFormat="1" applyFont="1" applyFill="1" applyBorder="1" applyAlignment="1">
      <alignment horizontal="right" indent="1"/>
    </xf>
    <xf numFmtId="164" fontId="14" fillId="10" borderId="25" xfId="3" applyNumberFormat="1" applyFont="1" applyFill="1" applyBorder="1" applyAlignment="1">
      <alignment horizontal="right" indent="1"/>
    </xf>
    <xf numFmtId="164" fontId="14" fillId="0" borderId="26" xfId="3" applyNumberFormat="1" applyFont="1" applyBorder="1" applyAlignment="1" applyProtection="1">
      <alignment horizontal="right" indent="1"/>
      <protection locked="0"/>
    </xf>
    <xf numFmtId="164" fontId="14" fillId="10" borderId="43" xfId="3" applyNumberFormat="1" applyFont="1" applyFill="1" applyBorder="1" applyAlignment="1">
      <alignment horizontal="right" indent="1"/>
    </xf>
    <xf numFmtId="164" fontId="14" fillId="10" borderId="44" xfId="3" applyNumberFormat="1" applyFont="1" applyFill="1" applyBorder="1" applyAlignment="1">
      <alignment horizontal="right" indent="1"/>
    </xf>
    <xf numFmtId="164" fontId="14" fillId="9" borderId="48" xfId="3" applyNumberFormat="1" applyFont="1" applyFill="1" applyBorder="1" applyAlignment="1" applyProtection="1">
      <alignment horizontal="right" indent="1"/>
      <protection locked="0"/>
    </xf>
    <xf numFmtId="164" fontId="14" fillId="10" borderId="34" xfId="3" applyNumberFormat="1" applyFont="1" applyFill="1" applyBorder="1" applyAlignment="1">
      <alignment horizontal="right" indent="1"/>
    </xf>
    <xf numFmtId="164" fontId="14" fillId="10" borderId="36" xfId="3" applyNumberFormat="1" applyFont="1" applyFill="1" applyBorder="1" applyAlignment="1">
      <alignment horizontal="right" indent="1"/>
    </xf>
    <xf numFmtId="164" fontId="14" fillId="0" borderId="40" xfId="3" applyNumberFormat="1" applyFont="1" applyBorder="1" applyAlignment="1" applyProtection="1">
      <alignment horizontal="right" indent="1"/>
      <protection locked="0"/>
    </xf>
    <xf numFmtId="164" fontId="14" fillId="0" borderId="5" xfId="3" applyNumberFormat="1" applyFont="1" applyBorder="1" applyAlignment="1" applyProtection="1">
      <alignment horizontal="right" indent="1"/>
      <protection locked="0"/>
    </xf>
    <xf numFmtId="164" fontId="14" fillId="10" borderId="4" xfId="3" applyNumberFormat="1" applyFont="1" applyFill="1" applyBorder="1" applyAlignment="1">
      <alignment horizontal="right" indent="1"/>
    </xf>
    <xf numFmtId="164" fontId="14" fillId="0" borderId="30" xfId="3" applyNumberFormat="1" applyFont="1" applyBorder="1" applyAlignment="1" applyProtection="1">
      <alignment horizontal="right" indent="1"/>
      <protection locked="0"/>
    </xf>
    <xf numFmtId="164" fontId="14" fillId="0" borderId="2" xfId="3" applyNumberFormat="1" applyFont="1" applyBorder="1" applyAlignment="1" applyProtection="1">
      <alignment horizontal="right" indent="1"/>
      <protection locked="0"/>
    </xf>
    <xf numFmtId="164" fontId="14" fillId="10" borderId="3" xfId="3" applyNumberFormat="1" applyFont="1" applyFill="1" applyBorder="1" applyAlignment="1">
      <alignment horizontal="right" indent="1"/>
    </xf>
    <xf numFmtId="164" fontId="14" fillId="0" borderId="50" xfId="3" applyNumberFormat="1" applyFont="1" applyBorder="1" applyAlignment="1" applyProtection="1">
      <alignment horizontal="right" indent="1"/>
      <protection locked="0"/>
    </xf>
    <xf numFmtId="164" fontId="14" fillId="0" borderId="3" xfId="3" applyNumberFormat="1" applyFont="1" applyBorder="1" applyAlignment="1" applyProtection="1">
      <alignment horizontal="right" indent="1"/>
      <protection locked="0"/>
    </xf>
    <xf numFmtId="14" fontId="17" fillId="0" borderId="0" xfId="0" applyNumberFormat="1" applyFont="1" applyAlignment="1">
      <alignment horizontal="left"/>
    </xf>
    <xf numFmtId="10" fontId="14" fillId="0" borderId="47" xfId="0" applyNumberFormat="1" applyFont="1" applyBorder="1" applyAlignment="1">
      <alignment horizontal="center" vertical="center" wrapText="1"/>
    </xf>
    <xf numFmtId="10" fontId="14" fillId="0" borderId="38" xfId="0" applyNumberFormat="1" applyFont="1" applyBorder="1" applyAlignment="1">
      <alignment horizontal="center" vertical="center" wrapText="1"/>
    </xf>
    <xf numFmtId="0" fontId="10" fillId="4" borderId="46" xfId="3" applyFont="1" applyFill="1" applyBorder="1" applyAlignment="1">
      <alignment horizontal="left" indent="1"/>
    </xf>
    <xf numFmtId="164" fontId="14" fillId="0" borderId="52" xfId="3" applyNumberFormat="1" applyFont="1" applyBorder="1" applyAlignment="1" applyProtection="1">
      <alignment horizontal="right" indent="1"/>
      <protection locked="0"/>
    </xf>
    <xf numFmtId="164" fontId="14" fillId="0" borderId="53" xfId="3" applyNumberFormat="1" applyFont="1" applyBorder="1" applyAlignment="1" applyProtection="1">
      <alignment horizontal="right" indent="1"/>
      <protection locked="0"/>
    </xf>
    <xf numFmtId="164" fontId="14" fillId="10" borderId="54" xfId="3" applyNumberFormat="1" applyFont="1" applyFill="1" applyBorder="1" applyAlignment="1">
      <alignment horizontal="right" indent="1"/>
    </xf>
    <xf numFmtId="164" fontId="10" fillId="0" borderId="55" xfId="3" applyNumberFormat="1" applyFont="1" applyBorder="1" applyAlignment="1">
      <alignment horizontal="right" indent="1"/>
    </xf>
    <xf numFmtId="10" fontId="14" fillId="0" borderId="45" xfId="0" applyNumberFormat="1" applyFont="1" applyBorder="1" applyAlignment="1">
      <alignment horizontal="center" vertical="center" wrapText="1"/>
    </xf>
    <xf numFmtId="0" fontId="14" fillId="10" borderId="45" xfId="0" applyFont="1" applyFill="1" applyBorder="1" applyAlignment="1">
      <alignment horizontal="center" vertical="center" wrapText="1"/>
    </xf>
    <xf numFmtId="164" fontId="14" fillId="0" borderId="56" xfId="3" applyNumberFormat="1" applyFont="1" applyBorder="1" applyAlignment="1" applyProtection="1">
      <alignment horizontal="right" indent="1"/>
      <protection locked="0"/>
    </xf>
    <xf numFmtId="10" fontId="13" fillId="6" borderId="10" xfId="0" applyNumberFormat="1" applyFont="1" applyFill="1" applyBorder="1" applyAlignment="1">
      <alignment horizontal="center" vertical="center" wrapText="1"/>
    </xf>
    <xf numFmtId="10" fontId="13" fillId="6" borderId="16" xfId="0" applyNumberFormat="1" applyFont="1" applyFill="1" applyBorder="1" applyAlignment="1">
      <alignment horizontal="center" vertical="center" wrapText="1"/>
    </xf>
    <xf numFmtId="10" fontId="10" fillId="6" borderId="47" xfId="0" applyNumberFormat="1" applyFont="1" applyFill="1" applyBorder="1" applyAlignment="1">
      <alignment horizontal="center" vertical="center" wrapText="1"/>
    </xf>
    <xf numFmtId="164" fontId="14" fillId="10" borderId="40" xfId="3" applyNumberFormat="1" applyFont="1" applyFill="1" applyBorder="1" applyAlignment="1">
      <alignment horizontal="right" indent="1"/>
    </xf>
    <xf numFmtId="0" fontId="14" fillId="10" borderId="47" xfId="0" applyFont="1" applyFill="1" applyBorder="1" applyAlignment="1">
      <alignment horizontal="center" vertical="center" wrapText="1"/>
    </xf>
    <xf numFmtId="0" fontId="14" fillId="10" borderId="28" xfId="0" applyFont="1" applyFill="1" applyBorder="1" applyAlignment="1">
      <alignment horizontal="center" vertical="center" wrapText="1"/>
    </xf>
    <xf numFmtId="0" fontId="11" fillId="0" borderId="0" xfId="0" applyFont="1"/>
    <xf numFmtId="0" fontId="11" fillId="0" borderId="13" xfId="0" applyFont="1" applyBorder="1"/>
    <xf numFmtId="10" fontId="14" fillId="0" borderId="47" xfId="0" applyNumberFormat="1" applyFont="1" applyBorder="1" applyAlignment="1">
      <alignment horizontal="right" vertical="center" wrapText="1" indent="1"/>
    </xf>
    <xf numFmtId="10" fontId="14" fillId="0" borderId="32" xfId="0" applyNumberFormat="1" applyFont="1" applyBorder="1" applyAlignment="1">
      <alignment horizontal="right" vertical="center" wrapText="1" indent="1"/>
    </xf>
    <xf numFmtId="10" fontId="13" fillId="0" borderId="11" xfId="0" applyNumberFormat="1" applyFont="1" applyBorder="1" applyAlignment="1">
      <alignment horizontal="right" indent="1"/>
    </xf>
    <xf numFmtId="10" fontId="13" fillId="0" borderId="10" xfId="0" applyNumberFormat="1" applyFont="1" applyBorder="1" applyAlignment="1">
      <alignment horizontal="right" indent="1"/>
    </xf>
    <xf numFmtId="166" fontId="12" fillId="0" borderId="10" xfId="0" applyNumberFormat="1" applyFont="1" applyBorder="1" applyAlignment="1">
      <alignment horizontal="right" vertical="center" wrapText="1" indent="1"/>
    </xf>
    <xf numFmtId="49" fontId="14" fillId="0" borderId="23" xfId="0" applyNumberFormat="1" applyFont="1" applyBorder="1" applyAlignment="1" applyProtection="1">
      <alignment horizontal="left" vertical="center" wrapText="1" indent="1"/>
      <protection locked="0"/>
    </xf>
    <xf numFmtId="49" fontId="14" fillId="0" borderId="29" xfId="0" applyNumberFormat="1" applyFont="1" applyBorder="1" applyAlignment="1" applyProtection="1">
      <alignment horizontal="left" vertical="center" wrapText="1" indent="1"/>
      <protection locked="0"/>
    </xf>
    <xf numFmtId="14" fontId="17" fillId="0" borderId="0" xfId="0" applyNumberFormat="1" applyFont="1"/>
    <xf numFmtId="0" fontId="21" fillId="0" borderId="0" xfId="0" applyFont="1" applyAlignment="1">
      <alignment horizontal="left"/>
    </xf>
    <xf numFmtId="166" fontId="14" fillId="0" borderId="57" xfId="0" applyNumberFormat="1" applyFont="1" applyBorder="1" applyAlignment="1">
      <alignment horizontal="right" vertical="center" wrapText="1" indent="1"/>
    </xf>
    <xf numFmtId="0" fontId="13" fillId="6" borderId="10" xfId="0" applyFont="1" applyFill="1" applyBorder="1" applyAlignment="1">
      <alignment horizontal="left" indent="1"/>
    </xf>
    <xf numFmtId="0" fontId="15" fillId="3" borderId="9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/>
    </xf>
    <xf numFmtId="0" fontId="10" fillId="4" borderId="21" xfId="0" applyFont="1" applyFill="1" applyBorder="1" applyAlignment="1">
      <alignment horizontal="center" vertical="center"/>
    </xf>
    <xf numFmtId="0" fontId="14" fillId="11" borderId="31" xfId="0" applyFont="1" applyFill="1" applyBorder="1" applyAlignment="1" applyProtection="1">
      <alignment horizontal="right" vertical="center" wrapText="1" indent="1"/>
      <protection locked="0"/>
    </xf>
    <xf numFmtId="164" fontId="23" fillId="11" borderId="42" xfId="0" applyNumberFormat="1" applyFont="1" applyFill="1" applyBorder="1" applyAlignment="1" applyProtection="1">
      <alignment horizontal="right"/>
      <protection locked="0"/>
    </xf>
    <xf numFmtId="164" fontId="23" fillId="11" borderId="31" xfId="0" applyNumberFormat="1" applyFont="1" applyFill="1" applyBorder="1" applyAlignment="1" applyProtection="1">
      <alignment horizontal="right"/>
      <protection locked="0"/>
    </xf>
    <xf numFmtId="4" fontId="23" fillId="11" borderId="27" xfId="0" applyNumberFormat="1" applyFont="1" applyFill="1" applyBorder="1" applyAlignment="1" applyProtection="1">
      <alignment horizontal="right" vertical="center" wrapText="1" indent="1"/>
      <protection locked="0"/>
    </xf>
    <xf numFmtId="4" fontId="23" fillId="11" borderId="31" xfId="0" applyNumberFormat="1" applyFont="1" applyFill="1" applyBorder="1" applyAlignment="1" applyProtection="1">
      <alignment horizontal="right" vertical="center" wrapText="1" indent="1"/>
      <protection locked="0"/>
    </xf>
    <xf numFmtId="0" fontId="23" fillId="11" borderId="31" xfId="0" applyFont="1" applyFill="1" applyBorder="1" applyAlignment="1" applyProtection="1">
      <alignment horizontal="right" vertical="center" wrapText="1" indent="1"/>
      <protection locked="0"/>
    </xf>
    <xf numFmtId="0" fontId="15" fillId="3" borderId="10" xfId="0" applyFont="1" applyFill="1" applyBorder="1" applyAlignment="1">
      <alignment horizontal="center" vertical="center" wrapText="1"/>
    </xf>
    <xf numFmtId="164" fontId="11" fillId="11" borderId="20" xfId="0" applyNumberFormat="1" applyFont="1" applyFill="1" applyBorder="1" applyAlignment="1">
      <alignment horizontal="right"/>
    </xf>
    <xf numFmtId="164" fontId="11" fillId="10" borderId="20" xfId="0" applyNumberFormat="1" applyFont="1" applyFill="1" applyBorder="1"/>
    <xf numFmtId="164" fontId="11" fillId="11" borderId="20" xfId="0" applyNumberFormat="1" applyFont="1" applyFill="1" applyBorder="1"/>
    <xf numFmtId="49" fontId="14" fillId="0" borderId="0" xfId="0" applyNumberFormat="1" applyFont="1" applyAlignment="1">
      <alignment horizontal="left" indent="1"/>
    </xf>
    <xf numFmtId="164" fontId="10" fillId="0" borderId="0" xfId="0" applyNumberFormat="1" applyFont="1" applyAlignment="1">
      <alignment horizontal="left" indent="1"/>
    </xf>
    <xf numFmtId="164" fontId="10" fillId="0" borderId="0" xfId="0" applyNumberFormat="1" applyFont="1" applyAlignment="1" applyProtection="1">
      <alignment horizontal="right"/>
      <protection locked="0"/>
    </xf>
    <xf numFmtId="164" fontId="14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right"/>
    </xf>
    <xf numFmtId="164" fontId="13" fillId="0" borderId="0" xfId="0" applyNumberFormat="1" applyFont="1" applyAlignment="1">
      <alignment horizontal="left" indent="1"/>
    </xf>
    <xf numFmtId="164" fontId="13" fillId="0" borderId="0" xfId="0" applyNumberFormat="1" applyFont="1" applyAlignment="1">
      <alignment horizontal="right" vertical="center"/>
    </xf>
    <xf numFmtId="164" fontId="13" fillId="6" borderId="49" xfId="0" applyNumberFormat="1" applyFont="1" applyFill="1" applyBorder="1"/>
    <xf numFmtId="164" fontId="14" fillId="0" borderId="40" xfId="0" applyNumberFormat="1" applyFont="1" applyBorder="1" applyProtection="1">
      <protection locked="0"/>
    </xf>
    <xf numFmtId="164" fontId="14" fillId="0" borderId="5" xfId="0" applyNumberFormat="1" applyFont="1" applyBorder="1" applyProtection="1">
      <protection locked="0"/>
    </xf>
    <xf numFmtId="164" fontId="14" fillId="0" borderId="4" xfId="0" applyNumberFormat="1" applyFont="1" applyBorder="1" applyProtection="1">
      <protection locked="0"/>
    </xf>
    <xf numFmtId="164" fontId="14" fillId="0" borderId="29" xfId="0" applyNumberFormat="1" applyFont="1" applyBorder="1" applyProtection="1">
      <protection locked="0"/>
    </xf>
    <xf numFmtId="164" fontId="14" fillId="0" borderId="2" xfId="0" applyNumberFormat="1" applyFont="1" applyBorder="1" applyProtection="1">
      <protection locked="0"/>
    </xf>
    <xf numFmtId="0" fontId="14" fillId="0" borderId="30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 wrapText="1"/>
      <protection locked="0"/>
    </xf>
    <xf numFmtId="164" fontId="14" fillId="0" borderId="50" xfId="0" applyNumberFormat="1" applyFont="1" applyBorder="1" applyAlignment="1">
      <alignment vertical="center"/>
    </xf>
    <xf numFmtId="164" fontId="13" fillId="6" borderId="17" xfId="0" applyNumberFormat="1" applyFont="1" applyFill="1" applyBorder="1"/>
    <xf numFmtId="164" fontId="13" fillId="6" borderId="18" xfId="0" applyNumberFormat="1" applyFont="1" applyFill="1" applyBorder="1"/>
    <xf numFmtId="164" fontId="14" fillId="0" borderId="56" xfId="0" applyNumberFormat="1" applyFont="1" applyBorder="1" applyAlignment="1">
      <alignment vertical="center"/>
    </xf>
    <xf numFmtId="164" fontId="14" fillId="12" borderId="35" xfId="3" applyNumberFormat="1" applyFont="1" applyFill="1" applyBorder="1" applyAlignment="1" applyProtection="1">
      <alignment horizontal="right" indent="1"/>
      <protection locked="0"/>
    </xf>
    <xf numFmtId="10" fontId="13" fillId="5" borderId="22" xfId="0" applyNumberFormat="1" applyFont="1" applyFill="1" applyBorder="1" applyAlignment="1">
      <alignment horizontal="center" vertical="center" wrapText="1"/>
    </xf>
    <xf numFmtId="164" fontId="14" fillId="0" borderId="59" xfId="3" applyNumberFormat="1" applyFont="1" applyBorder="1" applyAlignment="1" applyProtection="1">
      <alignment horizontal="right" indent="1"/>
      <protection locked="0"/>
    </xf>
    <xf numFmtId="164" fontId="14" fillId="0" borderId="60" xfId="3" applyNumberFormat="1" applyFont="1" applyBorder="1" applyAlignment="1" applyProtection="1">
      <alignment horizontal="right" indent="1"/>
      <protection locked="0"/>
    </xf>
    <xf numFmtId="164" fontId="14" fillId="0" borderId="61" xfId="3" applyNumberFormat="1" applyFont="1" applyBorder="1" applyAlignment="1" applyProtection="1">
      <alignment horizontal="right" indent="1"/>
      <protection locked="0"/>
    </xf>
    <xf numFmtId="164" fontId="10" fillId="0" borderId="62" xfId="3" applyNumberFormat="1" applyFont="1" applyBorder="1" applyAlignment="1">
      <alignment horizontal="right" indent="1"/>
    </xf>
    <xf numFmtId="10" fontId="14" fillId="0" borderId="58" xfId="0" applyNumberFormat="1" applyFont="1" applyBorder="1" applyAlignment="1">
      <alignment horizontal="center" vertical="center" wrapText="1"/>
    </xf>
    <xf numFmtId="0" fontId="19" fillId="8" borderId="0" xfId="2" applyFont="1" applyFill="1" applyAlignment="1">
      <alignment horizontal="center"/>
    </xf>
    <xf numFmtId="0" fontId="14" fillId="8" borderId="0" xfId="2" applyFont="1" applyFill="1" applyAlignment="1">
      <alignment horizontal="center"/>
    </xf>
    <xf numFmtId="0" fontId="12" fillId="0" borderId="0" xfId="2" applyFont="1" applyAlignment="1" applyProtection="1">
      <alignment horizontal="center"/>
      <protection locked="0"/>
    </xf>
    <xf numFmtId="0" fontId="20" fillId="0" borderId="0" xfId="2" applyFont="1" applyAlignment="1" applyProtection="1">
      <alignment horizontal="center"/>
      <protection locked="0"/>
    </xf>
    <xf numFmtId="0" fontId="13" fillId="0" borderId="0" xfId="2" applyFont="1" applyAlignment="1" applyProtection="1">
      <alignment horizontal="left" indent="1"/>
      <protection locked="0"/>
    </xf>
    <xf numFmtId="0" fontId="12" fillId="0" borderId="0" xfId="2" applyFont="1" applyAlignment="1" applyProtection="1">
      <alignment horizontal="left" indent="1"/>
      <protection locked="0"/>
    </xf>
    <xf numFmtId="167" fontId="12" fillId="0" borderId="0" xfId="2" applyNumberFormat="1" applyFont="1" applyAlignment="1" applyProtection="1">
      <alignment horizontal="left" indent="1"/>
      <protection locked="0"/>
    </xf>
    <xf numFmtId="14" fontId="12" fillId="0" borderId="0" xfId="2" applyNumberFormat="1" applyFont="1" applyAlignment="1" applyProtection="1">
      <alignment horizontal="center"/>
      <protection locked="0"/>
    </xf>
    <xf numFmtId="164" fontId="10" fillId="0" borderId="0" xfId="0" applyNumberFormat="1" applyFont="1" applyAlignment="1">
      <alignment horizontal="center" vertical="center"/>
    </xf>
    <xf numFmtId="0" fontId="22" fillId="2" borderId="14" xfId="0" applyFont="1" applyFill="1" applyBorder="1" applyAlignment="1">
      <alignment horizontal="left" vertical="center" wrapText="1" indent="1"/>
    </xf>
    <xf numFmtId="0" fontId="22" fillId="2" borderId="22" xfId="0" applyFont="1" applyFill="1" applyBorder="1" applyAlignment="1">
      <alignment horizontal="left" vertical="center" wrapText="1" indent="1"/>
    </xf>
    <xf numFmtId="166" fontId="13" fillId="5" borderId="9" xfId="0" applyNumberFormat="1" applyFont="1" applyFill="1" applyBorder="1" applyAlignment="1">
      <alignment horizontal="center" vertical="center" wrapText="1"/>
    </xf>
    <xf numFmtId="166" fontId="13" fillId="5" borderId="1" xfId="0" applyNumberFormat="1" applyFont="1" applyFill="1" applyBorder="1" applyAlignment="1">
      <alignment horizontal="center" vertical="center" wrapText="1"/>
    </xf>
    <xf numFmtId="164" fontId="11" fillId="2" borderId="11" xfId="0" applyNumberFormat="1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164" fontId="22" fillId="2" borderId="11" xfId="0" applyNumberFormat="1" applyFont="1" applyFill="1" applyBorder="1" applyAlignment="1">
      <alignment horizontal="center"/>
    </xf>
    <xf numFmtId="164" fontId="22" fillId="2" borderId="7" xfId="0" applyNumberFormat="1" applyFont="1" applyFill="1" applyBorder="1" applyAlignment="1">
      <alignment horizontal="center"/>
    </xf>
    <xf numFmtId="164" fontId="22" fillId="2" borderId="6" xfId="0" applyNumberFormat="1" applyFont="1" applyFill="1" applyBorder="1" applyAlignment="1">
      <alignment horizontal="center"/>
    </xf>
    <xf numFmtId="0" fontId="13" fillId="5" borderId="12" xfId="0" applyFont="1" applyFill="1" applyBorder="1" applyAlignment="1">
      <alignment horizontal="center" vertical="center" wrapText="1"/>
    </xf>
    <xf numFmtId="0" fontId="13" fillId="5" borderId="15" xfId="0" applyFont="1" applyFill="1" applyBorder="1" applyAlignment="1">
      <alignment horizontal="center" vertical="center" wrapText="1"/>
    </xf>
    <xf numFmtId="0" fontId="13" fillId="5" borderId="14" xfId="0" applyFont="1" applyFill="1" applyBorder="1" applyAlignment="1">
      <alignment horizontal="center" vertical="center" wrapText="1"/>
    </xf>
    <xf numFmtId="0" fontId="13" fillId="5" borderId="22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/>
    </xf>
    <xf numFmtId="0" fontId="16" fillId="0" borderId="0" xfId="0" applyFont="1" applyAlignment="1">
      <alignment horizontal="center"/>
    </xf>
    <xf numFmtId="0" fontId="4" fillId="0" borderId="12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/>
    </xf>
    <xf numFmtId="0" fontId="17" fillId="0" borderId="13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17" fontId="17" fillId="0" borderId="11" xfId="0" applyNumberFormat="1" applyFont="1" applyBorder="1" applyAlignment="1">
      <alignment horizontal="center"/>
    </xf>
    <xf numFmtId="17" fontId="17" fillId="0" borderId="6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14" fontId="17" fillId="0" borderId="15" xfId="0" applyNumberFormat="1" applyFont="1" applyBorder="1" applyAlignment="1">
      <alignment horizontal="center"/>
    </xf>
    <xf numFmtId="14" fontId="17" fillId="0" borderId="8" xfId="0" applyNumberFormat="1" applyFont="1" applyBorder="1" applyAlignment="1">
      <alignment horizontal="center"/>
    </xf>
    <xf numFmtId="14" fontId="17" fillId="0" borderId="1" xfId="0" applyNumberFormat="1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14" fontId="8" fillId="0" borderId="0" xfId="0" applyNumberFormat="1" applyFont="1" applyAlignment="1" applyProtection="1">
      <alignment horizontal="center"/>
      <protection locked="0"/>
    </xf>
    <xf numFmtId="0" fontId="24" fillId="0" borderId="0" xfId="0" applyFont="1"/>
  </cellXfs>
  <cellStyles count="4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_Tabulka školy, návrh rozpočtu" xfId="3" xr:uid="{00000000-0005-0000-0000-000003000000}"/>
  </cellStyles>
  <dxfs count="0"/>
  <tableStyles count="0" defaultTableStyle="TableStyleMedium2" defaultPivotStyle="PivotStyleLight16"/>
  <colors>
    <mruColors>
      <color rgb="FF5186AA"/>
      <color rgb="FFF29400"/>
      <color rgb="FF6F6F6F"/>
      <color rgb="FFC8D200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3"/>
  <dimension ref="B1:B3"/>
  <sheetViews>
    <sheetView workbookViewId="0">
      <selection activeCell="G4" sqref="G4"/>
    </sheetView>
  </sheetViews>
  <sheetFormatPr defaultRowHeight="14.4" x14ac:dyDescent="0.3"/>
  <sheetData>
    <row r="1" spans="2:2" x14ac:dyDescent="0.3">
      <c r="B1" t="s">
        <v>0</v>
      </c>
    </row>
    <row r="2" spans="2:2" x14ac:dyDescent="0.3">
      <c r="B2" t="s">
        <v>1</v>
      </c>
    </row>
    <row r="3" spans="2:2" x14ac:dyDescent="0.3">
      <c r="B3" t="s">
        <v>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IV28"/>
  <sheetViews>
    <sheetView zoomScaleNormal="100" workbookViewId="0">
      <selection activeCell="D20" sqref="D20:F20"/>
    </sheetView>
  </sheetViews>
  <sheetFormatPr defaultColWidth="0" defaultRowHeight="13.8" zeroHeight="1" x14ac:dyDescent="0.3"/>
  <cols>
    <col min="1" max="1" width="4" style="28" customWidth="1"/>
    <col min="2" max="3" width="9.109375" style="28" customWidth="1"/>
    <col min="4" max="4" width="10.109375" style="28" bestFit="1" customWidth="1"/>
    <col min="5" max="15" width="9.109375" style="28" customWidth="1"/>
    <col min="16" max="256" width="0" style="28" hidden="1" customWidth="1"/>
    <col min="257" max="16384" width="9.109375" style="28" hidden="1"/>
  </cols>
  <sheetData>
    <row r="1" spans="1:15" x14ac:dyDescent="0.3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5" x14ac:dyDescent="0.3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1:15" x14ac:dyDescent="0.3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1:15" x14ac:dyDescent="0.3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</row>
    <row r="5" spans="1:15" ht="21" x14ac:dyDescent="0.4">
      <c r="A5" s="153" t="s">
        <v>70</v>
      </c>
      <c r="B5" s="153"/>
      <c r="C5" s="153"/>
      <c r="D5" s="153"/>
      <c r="E5" s="153"/>
      <c r="F5" s="153"/>
      <c r="G5" s="153"/>
      <c r="H5" s="153"/>
      <c r="I5" s="153"/>
      <c r="J5" s="153"/>
      <c r="K5" s="153"/>
      <c r="L5" s="153"/>
      <c r="M5" s="153"/>
      <c r="N5" s="153"/>
      <c r="O5" s="153"/>
    </row>
    <row r="6" spans="1:15" x14ac:dyDescent="0.3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</row>
    <row r="7" spans="1:15" x14ac:dyDescent="0.3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</row>
    <row r="8" spans="1:15" ht="15.6" x14ac:dyDescent="0.3">
      <c r="A8" s="27"/>
      <c r="B8" s="27" t="s">
        <v>18</v>
      </c>
      <c r="C8" s="27"/>
      <c r="D8" s="157" t="s">
        <v>71</v>
      </c>
      <c r="E8" s="157"/>
      <c r="F8" s="157"/>
      <c r="G8" s="157"/>
      <c r="H8" s="157"/>
      <c r="I8" s="157"/>
      <c r="J8" s="157"/>
      <c r="K8" s="157"/>
      <c r="L8" s="157"/>
      <c r="M8" s="157"/>
      <c r="N8" s="157"/>
      <c r="O8" s="29"/>
    </row>
    <row r="9" spans="1:15" ht="15.6" x14ac:dyDescent="0.3">
      <c r="A9" s="27"/>
      <c r="B9" s="27"/>
      <c r="C9" s="27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27"/>
    </row>
    <row r="10" spans="1:15" ht="15.6" x14ac:dyDescent="0.3">
      <c r="A10" s="27"/>
      <c r="B10" s="27" t="s">
        <v>19</v>
      </c>
      <c r="C10" s="27"/>
      <c r="D10" s="158" t="s">
        <v>72</v>
      </c>
      <c r="E10" s="158"/>
      <c r="F10" s="158"/>
      <c r="G10" s="158"/>
      <c r="H10" s="158"/>
      <c r="I10" s="158"/>
      <c r="J10" s="158"/>
      <c r="K10" s="158"/>
      <c r="L10" s="158"/>
      <c r="M10" s="158"/>
      <c r="N10" s="158"/>
      <c r="O10" s="27"/>
    </row>
    <row r="11" spans="1:15" ht="15.6" x14ac:dyDescent="0.3">
      <c r="A11" s="27"/>
      <c r="B11" s="27"/>
      <c r="C11" s="27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27"/>
    </row>
    <row r="12" spans="1:15" ht="15.6" x14ac:dyDescent="0.3">
      <c r="A12" s="27"/>
      <c r="B12" s="27" t="s">
        <v>20</v>
      </c>
      <c r="C12" s="27"/>
      <c r="D12" s="159">
        <v>61538647</v>
      </c>
      <c r="E12" s="159"/>
      <c r="F12" s="30"/>
      <c r="G12" s="30"/>
      <c r="H12" s="30"/>
      <c r="I12" s="30"/>
      <c r="J12" s="30"/>
      <c r="K12" s="30"/>
      <c r="L12" s="30"/>
      <c r="M12" s="30"/>
      <c r="N12" s="30"/>
      <c r="O12" s="27"/>
    </row>
    <row r="13" spans="1:15" ht="15.6" x14ac:dyDescent="0.3">
      <c r="A13" s="27"/>
      <c r="B13" s="27"/>
      <c r="C13" s="27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27"/>
    </row>
    <row r="14" spans="1:15" ht="15.6" x14ac:dyDescent="0.3">
      <c r="A14" s="27"/>
      <c r="B14" s="27"/>
      <c r="C14" s="27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27"/>
    </row>
    <row r="15" spans="1:15" ht="15.6" x14ac:dyDescent="0.3">
      <c r="A15" s="27"/>
      <c r="B15" s="27" t="s">
        <v>21</v>
      </c>
      <c r="C15" s="27"/>
      <c r="D15" s="160">
        <v>45414</v>
      </c>
      <c r="E15" s="155"/>
      <c r="F15" s="30"/>
      <c r="G15" s="30"/>
      <c r="H15" s="30"/>
      <c r="I15" s="30"/>
      <c r="J15" s="30"/>
      <c r="K15" s="30"/>
      <c r="L15" s="30"/>
      <c r="M15" s="30"/>
      <c r="N15" s="30"/>
      <c r="O15" s="27"/>
    </row>
    <row r="16" spans="1:15" ht="15.6" x14ac:dyDescent="0.3">
      <c r="A16" s="27"/>
      <c r="B16" s="27"/>
      <c r="C16" s="27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27"/>
    </row>
    <row r="17" spans="1:15" ht="15.6" x14ac:dyDescent="0.3">
      <c r="A17" s="27"/>
      <c r="B17" s="27" t="s">
        <v>22</v>
      </c>
      <c r="C17" s="27"/>
      <c r="D17" s="155" t="s">
        <v>73</v>
      </c>
      <c r="E17" s="156"/>
      <c r="F17" s="156"/>
      <c r="G17" s="30"/>
      <c r="H17" s="30"/>
      <c r="I17" s="30"/>
      <c r="J17" s="30"/>
      <c r="K17" s="30"/>
      <c r="L17" s="30"/>
      <c r="M17" s="30"/>
      <c r="N17" s="30"/>
      <c r="O17" s="27"/>
    </row>
    <row r="18" spans="1:15" ht="15.6" x14ac:dyDescent="0.3">
      <c r="A18" s="27"/>
      <c r="B18" s="27"/>
      <c r="C18" s="27"/>
      <c r="D18" s="30"/>
      <c r="E18" s="27" t="s">
        <v>23</v>
      </c>
      <c r="F18" s="30"/>
      <c r="G18" s="30"/>
      <c r="H18" s="30"/>
      <c r="I18" s="30"/>
      <c r="J18" s="30"/>
      <c r="K18" s="30"/>
      <c r="L18" s="30"/>
      <c r="M18" s="30"/>
      <c r="N18" s="30"/>
      <c r="O18" s="27"/>
    </row>
    <row r="19" spans="1:15" ht="15.6" x14ac:dyDescent="0.3">
      <c r="A19" s="27"/>
      <c r="B19" s="27"/>
      <c r="C19" s="27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27"/>
    </row>
    <row r="20" spans="1:15" ht="15.6" x14ac:dyDescent="0.3">
      <c r="A20" s="27"/>
      <c r="B20" s="27" t="s">
        <v>24</v>
      </c>
      <c r="C20" s="27"/>
      <c r="D20" s="155" t="s">
        <v>74</v>
      </c>
      <c r="E20" s="156"/>
      <c r="F20" s="156"/>
      <c r="G20" s="30"/>
      <c r="H20" s="30"/>
      <c r="I20" s="30"/>
      <c r="J20" s="30"/>
      <c r="K20" s="30"/>
      <c r="L20" s="30"/>
      <c r="M20" s="30"/>
      <c r="N20" s="30"/>
      <c r="O20" s="27"/>
    </row>
    <row r="21" spans="1:15" ht="14.4" customHeight="1" x14ac:dyDescent="0.3">
      <c r="A21" s="27"/>
      <c r="B21" s="27"/>
      <c r="C21" s="27"/>
      <c r="D21" s="154" t="s">
        <v>51</v>
      </c>
      <c r="E21" s="154"/>
      <c r="F21" s="154"/>
      <c r="G21" s="27"/>
      <c r="H21" s="27"/>
      <c r="I21" s="27"/>
      <c r="J21" s="27"/>
      <c r="K21" s="27"/>
      <c r="L21" s="27"/>
      <c r="M21" s="27"/>
      <c r="N21" s="27"/>
      <c r="O21" s="27"/>
    </row>
    <row r="22" spans="1:15" x14ac:dyDescent="0.3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</row>
    <row r="23" spans="1:15" x14ac:dyDescent="0.3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</row>
    <row r="24" spans="1:15" x14ac:dyDescent="0.3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</row>
    <row r="25" spans="1:15" x14ac:dyDescent="0.3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</row>
    <row r="26" spans="1:15" x14ac:dyDescent="0.3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pans="1:15" x14ac:dyDescent="0.3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spans="1:15" x14ac:dyDescent="0.3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</sheetData>
  <mergeCells count="8">
    <mergeCell ref="A5:O5"/>
    <mergeCell ref="D21:F21"/>
    <mergeCell ref="D20:F20"/>
    <mergeCell ref="D8:N8"/>
    <mergeCell ref="D10:N10"/>
    <mergeCell ref="D12:E12"/>
    <mergeCell ref="D15:E15"/>
    <mergeCell ref="D17:F17"/>
  </mergeCells>
  <pageMargins left="0.7" right="0.7" top="0.78740157499999996" bottom="0.78740157499999996" header="0.3" footer="0.3"/>
  <pageSetup paperSize="9" scale="65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>
    <pageSetUpPr fitToPage="1"/>
  </sheetPr>
  <dimension ref="A1:S81"/>
  <sheetViews>
    <sheetView showGridLines="0" tabSelected="1" zoomScale="70" zoomScaleNormal="70" workbookViewId="0">
      <selection activeCell="M68" sqref="M68"/>
    </sheetView>
  </sheetViews>
  <sheetFormatPr defaultColWidth="0" defaultRowHeight="0" customHeight="1" zeroHeight="1" x14ac:dyDescent="0.3"/>
  <cols>
    <col min="1" max="1" width="1.109375" style="13" customWidth="1"/>
    <col min="2" max="2" width="72.109375" style="13" bestFit="1" customWidth="1"/>
    <col min="3" max="14" width="13.33203125" style="13" customWidth="1"/>
    <col min="15" max="17" width="13.6640625" style="13" customWidth="1"/>
    <col min="18" max="18" width="2.44140625" style="13" customWidth="1"/>
    <col min="19" max="19" width="6.33203125" style="13" hidden="1" customWidth="1"/>
    <col min="20" max="16384" width="38.109375" style="13" hidden="1"/>
  </cols>
  <sheetData>
    <row r="1" spans="2:19" ht="7.5" customHeight="1" thickBot="1" x14ac:dyDescent="0.35"/>
    <row r="2" spans="2:19" s="1" customFormat="1" ht="33" customHeight="1" thickBot="1" x14ac:dyDescent="0.45">
      <c r="B2" s="22" t="s">
        <v>3</v>
      </c>
      <c r="C2" s="63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6"/>
      <c r="Q2" s="58"/>
      <c r="R2" s="176"/>
      <c r="S2" s="176"/>
    </row>
    <row r="3" spans="2:19" s="2" customFormat="1" ht="18.600000000000001" thickBot="1" x14ac:dyDescent="0.4">
      <c r="B3" s="177" t="s">
        <v>44</v>
      </c>
      <c r="C3" s="179" t="s">
        <v>66</v>
      </c>
      <c r="D3" s="180"/>
      <c r="E3" s="180"/>
      <c r="F3" s="181"/>
      <c r="G3" s="185" t="s">
        <v>4</v>
      </c>
      <c r="H3" s="186"/>
      <c r="I3" s="186"/>
      <c r="J3" s="187"/>
      <c r="K3" s="185" t="s">
        <v>4</v>
      </c>
      <c r="L3" s="186"/>
      <c r="M3" s="186"/>
      <c r="N3" s="187"/>
      <c r="O3" s="188" t="s">
        <v>67</v>
      </c>
      <c r="P3" s="189"/>
      <c r="Q3" s="54"/>
      <c r="R3" s="190"/>
      <c r="S3" s="190"/>
    </row>
    <row r="4" spans="2:19" s="2" customFormat="1" ht="18.600000000000001" thickBot="1" x14ac:dyDescent="0.4">
      <c r="B4" s="178"/>
      <c r="C4" s="182"/>
      <c r="D4" s="183"/>
      <c r="E4" s="183"/>
      <c r="F4" s="184"/>
      <c r="G4" s="191" t="s">
        <v>67</v>
      </c>
      <c r="H4" s="192"/>
      <c r="I4" s="192"/>
      <c r="J4" s="193"/>
      <c r="K4" s="191" t="s">
        <v>64</v>
      </c>
      <c r="L4" s="192"/>
      <c r="M4" s="192"/>
      <c r="N4" s="193"/>
      <c r="O4" s="194" t="s">
        <v>5</v>
      </c>
      <c r="P4" s="194" t="s">
        <v>50</v>
      </c>
      <c r="Q4" s="55"/>
      <c r="R4" s="196"/>
      <c r="S4" s="196"/>
    </row>
    <row r="5" spans="2:19" s="3" customFormat="1" ht="16.2" thickBot="1" x14ac:dyDescent="0.35">
      <c r="B5" s="23"/>
      <c r="C5" s="4" t="s">
        <v>6</v>
      </c>
      <c r="D5" s="5" t="s">
        <v>7</v>
      </c>
      <c r="E5" s="6" t="s">
        <v>49</v>
      </c>
      <c r="F5" s="7" t="s">
        <v>8</v>
      </c>
      <c r="G5" s="4" t="s">
        <v>6</v>
      </c>
      <c r="H5" s="5" t="s">
        <v>7</v>
      </c>
      <c r="I5" s="6" t="s">
        <v>49</v>
      </c>
      <c r="J5" s="7" t="s">
        <v>8</v>
      </c>
      <c r="K5" s="4" t="s">
        <v>6</v>
      </c>
      <c r="L5" s="5" t="s">
        <v>7</v>
      </c>
      <c r="M5" s="6" t="s">
        <v>49</v>
      </c>
      <c r="N5" s="7" t="s">
        <v>8</v>
      </c>
      <c r="O5" s="195"/>
      <c r="P5" s="195"/>
      <c r="Q5" s="55"/>
      <c r="R5" s="21"/>
      <c r="S5" s="21"/>
    </row>
    <row r="6" spans="2:19" s="3" customFormat="1" ht="16.2" thickBot="1" x14ac:dyDescent="0.35">
      <c r="B6" s="40" t="s">
        <v>17</v>
      </c>
      <c r="C6" s="41">
        <f>SUM(C11:C21)</f>
        <v>48495.59</v>
      </c>
      <c r="D6" s="42">
        <f>SUM(D9:D21)</f>
        <v>0</v>
      </c>
      <c r="E6" s="43">
        <f>E7+SUM(E11:E21)</f>
        <v>0</v>
      </c>
      <c r="F6" s="44">
        <f>SUM(C6:E6)</f>
        <v>48495.59</v>
      </c>
      <c r="G6" s="41">
        <f>SUM(G11:G21)</f>
        <v>50009.99</v>
      </c>
      <c r="H6" s="42">
        <f>SUM(H9:H21)</f>
        <v>0</v>
      </c>
      <c r="I6" s="43">
        <f>I7+SUM(I11:I21)</f>
        <v>0</v>
      </c>
      <c r="J6" s="44">
        <f>SUM(G6:I6)</f>
        <v>50009.99</v>
      </c>
      <c r="K6" s="41">
        <f>SUM(K11:K21)</f>
        <v>43697.73</v>
      </c>
      <c r="L6" s="42">
        <f>SUM(L9:L21)</f>
        <v>0</v>
      </c>
      <c r="M6" s="43">
        <f>M7+SUM(M11:M21)</f>
        <v>0</v>
      </c>
      <c r="N6" s="44">
        <f>SUM(K6:M6)</f>
        <v>43697.73</v>
      </c>
      <c r="O6" s="96">
        <f t="shared" ref="O6:O41" si="0">IF(C6=0,0,G6/C6)</f>
        <v>1.0312275817244414</v>
      </c>
      <c r="P6" s="97">
        <f t="shared" ref="P6:P7" si="1">IF(E6=0,0,I6/E6)</f>
        <v>0</v>
      </c>
      <c r="Q6" s="56"/>
      <c r="R6" s="21"/>
      <c r="S6" s="21"/>
    </row>
    <row r="7" spans="2:19" s="3" customFormat="1" ht="15.6" x14ac:dyDescent="0.3">
      <c r="B7" s="31" t="s">
        <v>46</v>
      </c>
      <c r="C7" s="68">
        <v>0</v>
      </c>
      <c r="D7" s="69">
        <v>0</v>
      </c>
      <c r="E7" s="70">
        <v>0</v>
      </c>
      <c r="F7" s="45">
        <f>E7</f>
        <v>0</v>
      </c>
      <c r="G7" s="68">
        <v>0</v>
      </c>
      <c r="H7" s="69">
        <v>0</v>
      </c>
      <c r="I7" s="70">
        <v>0</v>
      </c>
      <c r="J7" s="45">
        <f>I7</f>
        <v>0</v>
      </c>
      <c r="K7" s="68">
        <v>0</v>
      </c>
      <c r="L7" s="69">
        <v>0</v>
      </c>
      <c r="M7" s="70">
        <v>0</v>
      </c>
      <c r="N7" s="45">
        <f>M7</f>
        <v>0</v>
      </c>
      <c r="O7" s="64">
        <f t="shared" si="0"/>
        <v>0</v>
      </c>
      <c r="P7" s="64">
        <f t="shared" si="1"/>
        <v>0</v>
      </c>
      <c r="Q7" s="55"/>
      <c r="R7" s="21"/>
      <c r="S7" s="21"/>
    </row>
    <row r="8" spans="2:19" s="3" customFormat="1" ht="16.2" thickBot="1" x14ac:dyDescent="0.35">
      <c r="B8" s="32" t="s">
        <v>47</v>
      </c>
      <c r="C8" s="71">
        <v>0</v>
      </c>
      <c r="D8" s="72">
        <v>0</v>
      </c>
      <c r="E8" s="73">
        <v>0</v>
      </c>
      <c r="F8" s="57"/>
      <c r="G8" s="71">
        <v>0</v>
      </c>
      <c r="H8" s="72">
        <v>0</v>
      </c>
      <c r="I8" s="73">
        <v>0</v>
      </c>
      <c r="J8" s="57"/>
      <c r="K8" s="71">
        <v>0</v>
      </c>
      <c r="L8" s="72">
        <v>0</v>
      </c>
      <c r="M8" s="73">
        <v>0</v>
      </c>
      <c r="N8" s="57"/>
      <c r="O8" s="86">
        <f t="shared" si="0"/>
        <v>0</v>
      </c>
      <c r="P8" s="67"/>
      <c r="Q8" s="55"/>
      <c r="R8" s="21"/>
      <c r="S8" s="21"/>
    </row>
    <row r="9" spans="2:19" s="3" customFormat="1" ht="15.6" x14ac:dyDescent="0.3">
      <c r="B9" s="33" t="s">
        <v>48</v>
      </c>
      <c r="C9" s="98">
        <v>0</v>
      </c>
      <c r="D9" s="77">
        <v>0</v>
      </c>
      <c r="E9" s="78">
        <v>0</v>
      </c>
      <c r="F9" s="47">
        <f>SUM(D9)</f>
        <v>0</v>
      </c>
      <c r="G9" s="98">
        <v>0</v>
      </c>
      <c r="H9" s="77">
        <v>0</v>
      </c>
      <c r="I9" s="78">
        <v>0</v>
      </c>
      <c r="J9" s="47">
        <f>SUM(H9)</f>
        <v>0</v>
      </c>
      <c r="K9" s="98">
        <v>0</v>
      </c>
      <c r="L9" s="77">
        <v>0</v>
      </c>
      <c r="M9" s="78">
        <v>0</v>
      </c>
      <c r="N9" s="47">
        <f>SUM(L9)</f>
        <v>0</v>
      </c>
      <c r="O9" s="64">
        <f t="shared" si="0"/>
        <v>0</v>
      </c>
      <c r="P9" s="100"/>
      <c r="Q9" s="55"/>
      <c r="R9" s="21"/>
      <c r="S9" s="21"/>
    </row>
    <row r="10" spans="2:19" s="3" customFormat="1" ht="16.2" thickBot="1" x14ac:dyDescent="0.35">
      <c r="B10" s="34" t="s">
        <v>25</v>
      </c>
      <c r="C10" s="74">
        <v>0</v>
      </c>
      <c r="D10" s="146">
        <v>0</v>
      </c>
      <c r="E10" s="75">
        <v>0</v>
      </c>
      <c r="F10" s="46">
        <f>SUM(D10)</f>
        <v>0</v>
      </c>
      <c r="G10" s="74">
        <v>0</v>
      </c>
      <c r="H10" s="146">
        <v>0</v>
      </c>
      <c r="I10" s="75">
        <v>0</v>
      </c>
      <c r="J10" s="46">
        <f>SUM(H10)</f>
        <v>0</v>
      </c>
      <c r="K10" s="74">
        <v>0</v>
      </c>
      <c r="L10" s="146">
        <v>0</v>
      </c>
      <c r="M10" s="75">
        <v>0</v>
      </c>
      <c r="N10" s="46">
        <f>SUM(L10)</f>
        <v>0</v>
      </c>
      <c r="O10" s="86">
        <f t="shared" si="0"/>
        <v>0</v>
      </c>
      <c r="P10" s="67"/>
      <c r="Q10" s="55"/>
      <c r="R10" s="21"/>
      <c r="S10" s="21"/>
    </row>
    <row r="11" spans="2:19" s="3" customFormat="1" ht="15.6" x14ac:dyDescent="0.3">
      <c r="B11" s="35" t="s">
        <v>26</v>
      </c>
      <c r="C11" s="76">
        <v>0</v>
      </c>
      <c r="D11" s="77">
        <v>0</v>
      </c>
      <c r="E11" s="78">
        <v>0</v>
      </c>
      <c r="F11" s="47">
        <f t="shared" ref="F11:F35" si="2">SUM(C11:E11)</f>
        <v>0</v>
      </c>
      <c r="G11" s="76">
        <v>0</v>
      </c>
      <c r="H11" s="77">
        <v>0</v>
      </c>
      <c r="I11" s="78">
        <v>0</v>
      </c>
      <c r="J11" s="47">
        <f t="shared" ref="J11" si="3">SUM(G11:I11)</f>
        <v>0</v>
      </c>
      <c r="K11" s="76">
        <v>0</v>
      </c>
      <c r="L11" s="77">
        <v>0</v>
      </c>
      <c r="M11" s="78">
        <v>0</v>
      </c>
      <c r="N11" s="47">
        <f t="shared" ref="N11" si="4">SUM(K11:M11)</f>
        <v>0</v>
      </c>
      <c r="O11" s="85">
        <f t="shared" si="0"/>
        <v>0</v>
      </c>
      <c r="P11" s="99"/>
      <c r="Q11" s="55"/>
      <c r="R11" s="21"/>
      <c r="S11" s="21"/>
    </row>
    <row r="12" spans="2:19" s="3" customFormat="1" ht="15.6" x14ac:dyDescent="0.3">
      <c r="B12" s="36" t="s">
        <v>27</v>
      </c>
      <c r="C12" s="79">
        <v>36300</v>
      </c>
      <c r="D12" s="80">
        <v>0</v>
      </c>
      <c r="E12" s="81">
        <v>0</v>
      </c>
      <c r="F12" s="48">
        <f t="shared" ref="F12" si="5">SUM(C12:E12)</f>
        <v>36300</v>
      </c>
      <c r="G12" s="79">
        <v>36931.699999999997</v>
      </c>
      <c r="H12" s="80">
        <v>0</v>
      </c>
      <c r="I12" s="81">
        <v>0</v>
      </c>
      <c r="J12" s="48">
        <f t="shared" ref="J12" si="6">SUM(G12:I12)</f>
        <v>36931.699999999997</v>
      </c>
      <c r="K12" s="79">
        <v>32993.67</v>
      </c>
      <c r="L12" s="80">
        <v>0</v>
      </c>
      <c r="M12" s="81">
        <v>0</v>
      </c>
      <c r="N12" s="48">
        <f t="shared" ref="N12" si="7">SUM(K12:M12)</f>
        <v>32993.67</v>
      </c>
      <c r="O12" s="65">
        <f t="shared" si="0"/>
        <v>1.0174022038567492</v>
      </c>
      <c r="P12" s="66"/>
      <c r="Q12" s="55"/>
      <c r="R12" s="21"/>
      <c r="S12" s="21"/>
    </row>
    <row r="13" spans="2:19" s="3" customFormat="1" ht="15.6" x14ac:dyDescent="0.3">
      <c r="B13" s="36" t="s">
        <v>28</v>
      </c>
      <c r="C13" s="79">
        <v>7695.59</v>
      </c>
      <c r="D13" s="80">
        <v>0</v>
      </c>
      <c r="E13" s="81">
        <v>0</v>
      </c>
      <c r="F13" s="48">
        <f t="shared" si="2"/>
        <v>7695.59</v>
      </c>
      <c r="G13" s="79">
        <v>7695.59</v>
      </c>
      <c r="H13" s="80">
        <v>0</v>
      </c>
      <c r="I13" s="81">
        <v>0</v>
      </c>
      <c r="J13" s="48">
        <f t="shared" ref="J13:J14" si="8">SUM(G13:I13)</f>
        <v>7695.59</v>
      </c>
      <c r="K13" s="79">
        <v>7105.83</v>
      </c>
      <c r="L13" s="80">
        <v>0</v>
      </c>
      <c r="M13" s="81">
        <v>0</v>
      </c>
      <c r="N13" s="48">
        <f t="shared" ref="N13:N14" si="9">SUM(K13:M13)</f>
        <v>7105.83</v>
      </c>
      <c r="O13" s="65">
        <f t="shared" si="0"/>
        <v>1</v>
      </c>
      <c r="P13" s="66"/>
      <c r="Q13" s="55"/>
      <c r="R13" s="21"/>
      <c r="S13" s="21"/>
    </row>
    <row r="14" spans="2:19" s="3" customFormat="1" ht="15.6" x14ac:dyDescent="0.3">
      <c r="B14" s="36" t="s">
        <v>29</v>
      </c>
      <c r="C14" s="79">
        <v>0</v>
      </c>
      <c r="D14" s="80">
        <v>0</v>
      </c>
      <c r="E14" s="81">
        <v>0</v>
      </c>
      <c r="F14" s="48">
        <f t="shared" si="2"/>
        <v>0</v>
      </c>
      <c r="G14" s="79">
        <v>0</v>
      </c>
      <c r="H14" s="80">
        <v>0</v>
      </c>
      <c r="I14" s="81">
        <v>0</v>
      </c>
      <c r="J14" s="48">
        <f t="shared" si="8"/>
        <v>0</v>
      </c>
      <c r="K14" s="79">
        <v>0</v>
      </c>
      <c r="L14" s="80">
        <v>0</v>
      </c>
      <c r="M14" s="81">
        <v>0</v>
      </c>
      <c r="N14" s="48">
        <f t="shared" si="9"/>
        <v>0</v>
      </c>
      <c r="O14" s="65">
        <f t="shared" si="0"/>
        <v>0</v>
      </c>
      <c r="P14" s="66"/>
      <c r="Q14" s="55"/>
      <c r="R14" s="21"/>
      <c r="S14" s="21"/>
    </row>
    <row r="15" spans="2:19" s="3" customFormat="1" ht="15.6" x14ac:dyDescent="0.3">
      <c r="B15" s="36" t="s">
        <v>53</v>
      </c>
      <c r="C15" s="79">
        <v>0</v>
      </c>
      <c r="D15" s="80">
        <v>0</v>
      </c>
      <c r="E15" s="81">
        <v>0</v>
      </c>
      <c r="F15" s="48">
        <f>SUM(C15:E15)</f>
        <v>0</v>
      </c>
      <c r="G15" s="79">
        <v>0</v>
      </c>
      <c r="H15" s="80">
        <v>0</v>
      </c>
      <c r="I15" s="81">
        <v>0</v>
      </c>
      <c r="J15" s="48">
        <f>SUM(G15:I15)</f>
        <v>0</v>
      </c>
      <c r="K15" s="79">
        <v>0</v>
      </c>
      <c r="L15" s="80">
        <v>0</v>
      </c>
      <c r="M15" s="81">
        <v>0</v>
      </c>
      <c r="N15" s="48">
        <f>SUM(K15:M15)</f>
        <v>0</v>
      </c>
      <c r="O15" s="65">
        <f t="shared" si="0"/>
        <v>0</v>
      </c>
      <c r="P15" s="66"/>
      <c r="Q15" s="55"/>
      <c r="R15" s="21"/>
      <c r="S15" s="21"/>
    </row>
    <row r="16" spans="2:19" s="3" customFormat="1" ht="15.6" x14ac:dyDescent="0.3">
      <c r="B16" s="36" t="s">
        <v>54</v>
      </c>
      <c r="C16" s="79">
        <v>0</v>
      </c>
      <c r="D16" s="80">
        <v>0</v>
      </c>
      <c r="E16" s="81">
        <v>0</v>
      </c>
      <c r="F16" s="48">
        <f t="shared" si="2"/>
        <v>0</v>
      </c>
      <c r="G16" s="79">
        <v>127.3</v>
      </c>
      <c r="H16" s="80">
        <v>0</v>
      </c>
      <c r="I16" s="81">
        <v>0</v>
      </c>
      <c r="J16" s="48">
        <f t="shared" ref="J16:J18" si="10">SUM(G16:I16)</f>
        <v>127.3</v>
      </c>
      <c r="K16" s="79">
        <v>192.96</v>
      </c>
      <c r="L16" s="80">
        <v>0</v>
      </c>
      <c r="M16" s="81">
        <v>0</v>
      </c>
      <c r="N16" s="48">
        <f t="shared" ref="N16:N18" si="11">SUM(K16:M16)</f>
        <v>192.96</v>
      </c>
      <c r="O16" s="65">
        <f t="shared" si="0"/>
        <v>0</v>
      </c>
      <c r="P16" s="66"/>
      <c r="Q16" s="55"/>
      <c r="R16" s="21"/>
      <c r="S16" s="21"/>
    </row>
    <row r="17" spans="2:19" s="3" customFormat="1" ht="15.6" x14ac:dyDescent="0.3">
      <c r="B17" s="36" t="s">
        <v>55</v>
      </c>
      <c r="C17" s="79">
        <v>0</v>
      </c>
      <c r="D17" s="80">
        <v>0</v>
      </c>
      <c r="E17" s="81">
        <v>0</v>
      </c>
      <c r="F17" s="48">
        <f t="shared" si="2"/>
        <v>0</v>
      </c>
      <c r="G17" s="79">
        <v>0</v>
      </c>
      <c r="H17" s="80">
        <v>0</v>
      </c>
      <c r="I17" s="81">
        <v>0</v>
      </c>
      <c r="J17" s="48">
        <f t="shared" si="10"/>
        <v>0</v>
      </c>
      <c r="K17" s="79">
        <v>0</v>
      </c>
      <c r="L17" s="80">
        <v>0</v>
      </c>
      <c r="M17" s="81">
        <v>0</v>
      </c>
      <c r="N17" s="48">
        <f t="shared" si="11"/>
        <v>0</v>
      </c>
      <c r="O17" s="65">
        <f t="shared" si="0"/>
        <v>0</v>
      </c>
      <c r="P17" s="66"/>
      <c r="Q17" s="55"/>
      <c r="R17" s="21"/>
      <c r="S17" s="21"/>
    </row>
    <row r="18" spans="2:19" s="3" customFormat="1" ht="15.6" x14ac:dyDescent="0.3">
      <c r="B18" s="36" t="s">
        <v>30</v>
      </c>
      <c r="C18" s="79">
        <v>4500</v>
      </c>
      <c r="D18" s="80">
        <v>0</v>
      </c>
      <c r="E18" s="81">
        <v>0</v>
      </c>
      <c r="F18" s="48">
        <f t="shared" ref="F18" si="12">SUM(C18:E18)</f>
        <v>4500</v>
      </c>
      <c r="G18" s="79">
        <v>5255.4</v>
      </c>
      <c r="H18" s="80">
        <v>0</v>
      </c>
      <c r="I18" s="81">
        <v>0</v>
      </c>
      <c r="J18" s="48">
        <f t="shared" si="10"/>
        <v>5255.4</v>
      </c>
      <c r="K18" s="79">
        <v>3404.97</v>
      </c>
      <c r="L18" s="80">
        <v>0</v>
      </c>
      <c r="M18" s="81">
        <v>0</v>
      </c>
      <c r="N18" s="48">
        <f t="shared" si="11"/>
        <v>3404.97</v>
      </c>
      <c r="O18" s="65">
        <f t="shared" si="0"/>
        <v>1.1678666666666666</v>
      </c>
      <c r="P18" s="66"/>
      <c r="Q18" s="55"/>
      <c r="R18" s="21"/>
      <c r="S18" s="21"/>
    </row>
    <row r="19" spans="2:19" s="3" customFormat="1" ht="15.6" x14ac:dyDescent="0.3">
      <c r="B19" s="36" t="s">
        <v>57</v>
      </c>
      <c r="C19" s="79">
        <v>0</v>
      </c>
      <c r="D19" s="80">
        <v>0</v>
      </c>
      <c r="E19" s="81">
        <v>0</v>
      </c>
      <c r="F19" s="48">
        <f t="shared" ref="F19" si="13">SUM(C19:E19)</f>
        <v>0</v>
      </c>
      <c r="G19" s="79">
        <v>0</v>
      </c>
      <c r="H19" s="80">
        <v>0</v>
      </c>
      <c r="I19" s="81">
        <v>0</v>
      </c>
      <c r="J19" s="48">
        <f t="shared" ref="J19" si="14">SUM(G19:I19)</f>
        <v>0</v>
      </c>
      <c r="K19" s="79">
        <v>0.3</v>
      </c>
      <c r="L19" s="80">
        <v>0</v>
      </c>
      <c r="M19" s="81">
        <v>0</v>
      </c>
      <c r="N19" s="48">
        <f t="shared" ref="N19" si="15">SUM(K19:M19)</f>
        <v>0.3</v>
      </c>
      <c r="O19" s="65">
        <f t="shared" si="0"/>
        <v>0</v>
      </c>
      <c r="P19" s="66"/>
      <c r="Q19" s="55"/>
      <c r="R19" s="21"/>
      <c r="S19" s="21"/>
    </row>
    <row r="20" spans="2:19" s="3" customFormat="1" ht="15.6" x14ac:dyDescent="0.3">
      <c r="B20" s="36" t="s">
        <v>56</v>
      </c>
      <c r="C20" s="79">
        <v>0</v>
      </c>
      <c r="D20" s="80">
        <v>0</v>
      </c>
      <c r="E20" s="81">
        <v>0</v>
      </c>
      <c r="F20" s="48">
        <f t="shared" si="2"/>
        <v>0</v>
      </c>
      <c r="G20" s="79">
        <v>0</v>
      </c>
      <c r="H20" s="80">
        <v>0</v>
      </c>
      <c r="I20" s="81">
        <v>0</v>
      </c>
      <c r="J20" s="48">
        <f t="shared" ref="J20:J21" si="16">SUM(G20:I20)</f>
        <v>0</v>
      </c>
      <c r="K20" s="79">
        <v>0</v>
      </c>
      <c r="L20" s="80">
        <v>0</v>
      </c>
      <c r="M20" s="81">
        <v>0</v>
      </c>
      <c r="N20" s="48">
        <f t="shared" ref="N20:N21" si="17">SUM(K20:M20)</f>
        <v>0</v>
      </c>
      <c r="O20" s="65">
        <f t="shared" si="0"/>
        <v>0</v>
      </c>
      <c r="P20" s="66"/>
      <c r="Q20" s="55"/>
      <c r="R20" s="21"/>
      <c r="S20" s="21"/>
    </row>
    <row r="21" spans="2:19" s="3" customFormat="1" ht="16.2" thickBot="1" x14ac:dyDescent="0.35">
      <c r="B21" s="87" t="s">
        <v>52</v>
      </c>
      <c r="C21" s="88"/>
      <c r="D21" s="89"/>
      <c r="E21" s="90"/>
      <c r="F21" s="91"/>
      <c r="G21" s="88"/>
      <c r="H21" s="89"/>
      <c r="I21" s="90"/>
      <c r="J21" s="91"/>
      <c r="K21" s="88"/>
      <c r="L21" s="89"/>
      <c r="M21" s="90"/>
      <c r="N21" s="91">
        <f t="shared" si="17"/>
        <v>0</v>
      </c>
      <c r="O21" s="92">
        <f t="shared" si="0"/>
        <v>0</v>
      </c>
      <c r="P21" s="93"/>
      <c r="Q21" s="55"/>
      <c r="R21" s="21"/>
      <c r="S21" s="21"/>
    </row>
    <row r="22" spans="2:19" s="3" customFormat="1" ht="16.2" thickBot="1" x14ac:dyDescent="0.35">
      <c r="B22" s="37" t="s">
        <v>16</v>
      </c>
      <c r="C22" s="41">
        <f>C23+C24+C25+C26+C27+C28+C29+SUM(C30:C33)+SUM(C34:C40)</f>
        <v>38519.800000000003</v>
      </c>
      <c r="D22" s="42">
        <f>D23+D24+D25+D26+D27+D28+D29+SUM(D30:D33)+SUM(D34:D40)</f>
        <v>0</v>
      </c>
      <c r="E22" s="49">
        <f>E23+E24+E25+E26+E27+E28+E29+SUM(E30:E33)+SUM(E34:E40)</f>
        <v>0</v>
      </c>
      <c r="F22" s="44">
        <f>SUM(C22:E22)</f>
        <v>38519.800000000003</v>
      </c>
      <c r="G22" s="41">
        <f>G23+G24+G25+G26+G27+G28+G29+SUM(G30:G33)+SUM(G34:G40)</f>
        <v>38741.070000000007</v>
      </c>
      <c r="H22" s="42">
        <f>H23+H24+H25+H26+H27+H28+H29+SUM(H30:H33)+SUM(H34:H40)</f>
        <v>0</v>
      </c>
      <c r="I22" s="49">
        <f>I23+I24+I25+I26+I27+I28+I29+SUM(I30:I33)+SUM(I34:I40)</f>
        <v>0</v>
      </c>
      <c r="J22" s="44">
        <f>SUM(G22:I22)</f>
        <v>38741.070000000007</v>
      </c>
      <c r="K22" s="41">
        <f>K23+K24+K25+K26+K27+K28+K29+SUM(K30:K33)+SUM(K34:K40)</f>
        <v>34691.660000000003</v>
      </c>
      <c r="L22" s="42">
        <f>L23+L24+L25+L26+L27+L28+L29+SUM(L30:L33)+SUM(L34:L40)</f>
        <v>0</v>
      </c>
      <c r="M22" s="49">
        <f>M23+M24+M25+M26+M27+M28+M29+SUM(M30:M33)+SUM(M34:M40)</f>
        <v>0</v>
      </c>
      <c r="N22" s="44">
        <f>SUM(K22:M22)</f>
        <v>34691.660000000003</v>
      </c>
      <c r="O22" s="95">
        <f t="shared" si="0"/>
        <v>1.0057443185063266</v>
      </c>
      <c r="P22" s="95">
        <f>IF(E22=0,0,I22/E22)</f>
        <v>0</v>
      </c>
      <c r="Q22" s="56"/>
      <c r="R22" s="21"/>
      <c r="S22" s="21"/>
    </row>
    <row r="23" spans="2:19" s="3" customFormat="1" ht="15.6" x14ac:dyDescent="0.3">
      <c r="B23" s="33" t="s">
        <v>31</v>
      </c>
      <c r="C23" s="76">
        <v>70</v>
      </c>
      <c r="D23" s="77">
        <v>0</v>
      </c>
      <c r="E23" s="94">
        <v>0</v>
      </c>
      <c r="F23" s="47">
        <f t="shared" ref="F23" si="18">SUM(C23:E23)</f>
        <v>70</v>
      </c>
      <c r="G23" s="76">
        <v>71.87</v>
      </c>
      <c r="H23" s="77">
        <v>0</v>
      </c>
      <c r="I23" s="94">
        <v>0</v>
      </c>
      <c r="J23" s="47">
        <f t="shared" ref="J23" si="19">SUM(G23:I23)</f>
        <v>71.87</v>
      </c>
      <c r="K23" s="76">
        <v>65.94</v>
      </c>
      <c r="L23" s="77">
        <v>0</v>
      </c>
      <c r="M23" s="94">
        <v>0</v>
      </c>
      <c r="N23" s="47">
        <f t="shared" ref="N23" si="20">SUM(K23:M23)</f>
        <v>65.94</v>
      </c>
      <c r="O23" s="85">
        <f t="shared" si="0"/>
        <v>1.0267142857142857</v>
      </c>
      <c r="P23" s="85">
        <f t="shared" ref="P23:P24" si="21">IF(E23=0,0,I23/E23)</f>
        <v>0</v>
      </c>
      <c r="Q23" s="56"/>
      <c r="R23" s="21"/>
      <c r="S23" s="21"/>
    </row>
    <row r="24" spans="2:19" s="3" customFormat="1" ht="15.6" x14ac:dyDescent="0.3">
      <c r="B24" s="36" t="s">
        <v>32</v>
      </c>
      <c r="C24" s="79">
        <v>36300</v>
      </c>
      <c r="D24" s="80">
        <v>0</v>
      </c>
      <c r="E24" s="83">
        <v>0</v>
      </c>
      <c r="F24" s="48">
        <f t="shared" ref="F24" si="22">SUM(C24:E24)</f>
        <v>36300</v>
      </c>
      <c r="G24" s="79">
        <v>36535.1</v>
      </c>
      <c r="H24" s="80">
        <v>0</v>
      </c>
      <c r="I24" s="83">
        <v>0</v>
      </c>
      <c r="J24" s="48">
        <f t="shared" ref="J24:J27" si="23">SUM(G24:I24)</f>
        <v>36535.1</v>
      </c>
      <c r="K24" s="79">
        <v>32596.07</v>
      </c>
      <c r="L24" s="80">
        <v>0</v>
      </c>
      <c r="M24" s="83">
        <v>0</v>
      </c>
      <c r="N24" s="48">
        <f t="shared" ref="N24:N27" si="24">SUM(K24:M24)</f>
        <v>32596.07</v>
      </c>
      <c r="O24" s="65">
        <f t="shared" si="0"/>
        <v>1.0064765840220384</v>
      </c>
      <c r="P24" s="65">
        <f t="shared" si="21"/>
        <v>0</v>
      </c>
      <c r="Q24" s="56"/>
      <c r="R24" s="21"/>
      <c r="S24" s="21"/>
    </row>
    <row r="25" spans="2:19" s="3" customFormat="1" ht="15.6" x14ac:dyDescent="0.3">
      <c r="B25" s="36" t="s">
        <v>33</v>
      </c>
      <c r="C25" s="79">
        <v>0</v>
      </c>
      <c r="D25" s="80">
        <v>0</v>
      </c>
      <c r="E25" s="82">
        <v>0</v>
      </c>
      <c r="F25" s="48">
        <f t="shared" si="2"/>
        <v>0</v>
      </c>
      <c r="G25" s="79">
        <v>0</v>
      </c>
      <c r="H25" s="80">
        <v>0</v>
      </c>
      <c r="I25" s="82">
        <v>0</v>
      </c>
      <c r="J25" s="48">
        <f t="shared" si="23"/>
        <v>0</v>
      </c>
      <c r="K25" s="79">
        <v>0</v>
      </c>
      <c r="L25" s="80">
        <v>0</v>
      </c>
      <c r="M25" s="82">
        <v>0</v>
      </c>
      <c r="N25" s="48">
        <f t="shared" si="24"/>
        <v>0</v>
      </c>
      <c r="O25" s="65">
        <f t="shared" si="0"/>
        <v>0</v>
      </c>
      <c r="P25" s="65">
        <f>IF(E25=0,0,I25/E25)</f>
        <v>0</v>
      </c>
      <c r="Q25" s="56"/>
      <c r="R25" s="21"/>
      <c r="S25" s="21"/>
    </row>
    <row r="26" spans="2:19" s="3" customFormat="1" ht="15.6" x14ac:dyDescent="0.3">
      <c r="B26" s="36" t="s">
        <v>34</v>
      </c>
      <c r="C26" s="79">
        <v>20</v>
      </c>
      <c r="D26" s="80">
        <v>0</v>
      </c>
      <c r="E26" s="82">
        <v>0</v>
      </c>
      <c r="F26" s="48">
        <f t="shared" si="2"/>
        <v>20</v>
      </c>
      <c r="G26" s="79">
        <v>12.86</v>
      </c>
      <c r="H26" s="80">
        <v>0</v>
      </c>
      <c r="I26" s="82">
        <v>0</v>
      </c>
      <c r="J26" s="48">
        <f t="shared" si="23"/>
        <v>12.86</v>
      </c>
      <c r="K26" s="79">
        <v>16.829999999999998</v>
      </c>
      <c r="L26" s="80">
        <v>0</v>
      </c>
      <c r="M26" s="82">
        <v>0</v>
      </c>
      <c r="N26" s="48">
        <f t="shared" si="24"/>
        <v>16.829999999999998</v>
      </c>
      <c r="O26" s="65">
        <f t="shared" si="0"/>
        <v>0.64300000000000002</v>
      </c>
      <c r="P26" s="65">
        <f>IF(E26=0,0,I26/E26)</f>
        <v>0</v>
      </c>
      <c r="Q26" s="56"/>
      <c r="R26" s="21"/>
      <c r="S26" s="21"/>
    </row>
    <row r="27" spans="2:19" s="3" customFormat="1" ht="15.6" x14ac:dyDescent="0.3">
      <c r="B27" s="38" t="s">
        <v>35</v>
      </c>
      <c r="C27" s="79">
        <v>0</v>
      </c>
      <c r="D27" s="80">
        <v>0</v>
      </c>
      <c r="E27" s="82">
        <v>0</v>
      </c>
      <c r="F27" s="48">
        <f t="shared" si="2"/>
        <v>0</v>
      </c>
      <c r="G27" s="79">
        <v>0</v>
      </c>
      <c r="H27" s="80">
        <v>0</v>
      </c>
      <c r="I27" s="82">
        <v>0</v>
      </c>
      <c r="J27" s="48">
        <f t="shared" si="23"/>
        <v>0</v>
      </c>
      <c r="K27" s="79">
        <v>0</v>
      </c>
      <c r="L27" s="80">
        <v>0</v>
      </c>
      <c r="M27" s="82">
        <v>0</v>
      </c>
      <c r="N27" s="48">
        <f t="shared" si="24"/>
        <v>0</v>
      </c>
      <c r="O27" s="65">
        <f t="shared" si="0"/>
        <v>0</v>
      </c>
      <c r="P27" s="65">
        <f t="shared" ref="P27:P41" si="25">IF(E27=0,0,I27/E27)</f>
        <v>0</v>
      </c>
      <c r="Q27" s="56"/>
      <c r="R27" s="21"/>
      <c r="S27" s="21"/>
    </row>
    <row r="28" spans="2:19" s="3" customFormat="1" ht="15.6" x14ac:dyDescent="0.3">
      <c r="B28" s="38" t="s">
        <v>36</v>
      </c>
      <c r="C28" s="79">
        <v>0</v>
      </c>
      <c r="D28" s="80">
        <v>0</v>
      </c>
      <c r="E28" s="82">
        <v>0</v>
      </c>
      <c r="F28" s="48">
        <f>SUM(C28:E28)</f>
        <v>0</v>
      </c>
      <c r="G28" s="79">
        <v>0</v>
      </c>
      <c r="H28" s="80">
        <v>0</v>
      </c>
      <c r="I28" s="82">
        <v>0</v>
      </c>
      <c r="J28" s="48">
        <f>SUM(G28:I28)</f>
        <v>0</v>
      </c>
      <c r="K28" s="79">
        <v>0</v>
      </c>
      <c r="L28" s="80">
        <v>0</v>
      </c>
      <c r="M28" s="82">
        <v>0</v>
      </c>
      <c r="N28" s="48">
        <f>SUM(K28:M28)</f>
        <v>0</v>
      </c>
      <c r="O28" s="65">
        <f t="shared" si="0"/>
        <v>0</v>
      </c>
      <c r="P28" s="65">
        <f t="shared" si="25"/>
        <v>0</v>
      </c>
      <c r="Q28" s="56"/>
      <c r="R28" s="21"/>
      <c r="S28" s="21"/>
    </row>
    <row r="29" spans="2:19" s="3" customFormat="1" ht="15.6" x14ac:dyDescent="0.3">
      <c r="B29" s="38" t="s">
        <v>37</v>
      </c>
      <c r="C29" s="79">
        <v>500</v>
      </c>
      <c r="D29" s="80">
        <v>0</v>
      </c>
      <c r="E29" s="82">
        <v>0</v>
      </c>
      <c r="F29" s="48">
        <f t="shared" ref="F29" si="26">SUM(C29:E29)</f>
        <v>500</v>
      </c>
      <c r="G29" s="79">
        <v>492.43</v>
      </c>
      <c r="H29" s="80">
        <v>0</v>
      </c>
      <c r="I29" s="82">
        <v>0</v>
      </c>
      <c r="J29" s="48">
        <f t="shared" ref="J29" si="27">SUM(G29:I29)</f>
        <v>492.43</v>
      </c>
      <c r="K29" s="79">
        <v>521.59</v>
      </c>
      <c r="L29" s="80">
        <v>0</v>
      </c>
      <c r="M29" s="82">
        <v>0</v>
      </c>
      <c r="N29" s="48">
        <f t="shared" ref="N29" si="28">SUM(K29:M29)</f>
        <v>521.59</v>
      </c>
      <c r="O29" s="65">
        <f t="shared" si="0"/>
        <v>0.98486000000000007</v>
      </c>
      <c r="P29" s="65">
        <f t="shared" si="25"/>
        <v>0</v>
      </c>
      <c r="Q29" s="56"/>
      <c r="R29" s="21"/>
      <c r="S29" s="21"/>
    </row>
    <row r="30" spans="2:19" s="3" customFormat="1" ht="15.6" x14ac:dyDescent="0.3">
      <c r="B30" s="38" t="s">
        <v>58</v>
      </c>
      <c r="C30" s="79">
        <v>548.79999999999995</v>
      </c>
      <c r="D30" s="80">
        <v>0</v>
      </c>
      <c r="E30" s="82">
        <v>0</v>
      </c>
      <c r="F30" s="48">
        <f t="shared" si="2"/>
        <v>548.79999999999995</v>
      </c>
      <c r="G30" s="79">
        <v>548.79999999999995</v>
      </c>
      <c r="H30" s="80">
        <v>0</v>
      </c>
      <c r="I30" s="82">
        <v>0</v>
      </c>
      <c r="J30" s="48">
        <f t="shared" ref="J30:J32" si="29">SUM(G30:I30)</f>
        <v>548.79999999999995</v>
      </c>
      <c r="K30" s="79">
        <v>548.79999999999995</v>
      </c>
      <c r="L30" s="80">
        <v>0</v>
      </c>
      <c r="M30" s="82">
        <v>0</v>
      </c>
      <c r="N30" s="48">
        <f t="shared" ref="N30:N32" si="30">SUM(K30:M30)</f>
        <v>548.79999999999995</v>
      </c>
      <c r="O30" s="65">
        <f t="shared" si="0"/>
        <v>1</v>
      </c>
      <c r="P30" s="65">
        <f t="shared" si="25"/>
        <v>0</v>
      </c>
      <c r="Q30" s="56"/>
      <c r="R30" s="21"/>
      <c r="S30" s="21"/>
    </row>
    <row r="31" spans="2:19" s="3" customFormat="1" ht="15.6" x14ac:dyDescent="0.3">
      <c r="B31" s="36" t="s">
        <v>59</v>
      </c>
      <c r="C31" s="79">
        <v>310</v>
      </c>
      <c r="D31" s="80">
        <v>0</v>
      </c>
      <c r="E31" s="82">
        <v>0</v>
      </c>
      <c r="F31" s="48">
        <f t="shared" si="2"/>
        <v>310</v>
      </c>
      <c r="G31" s="79">
        <v>302.33999999999997</v>
      </c>
      <c r="H31" s="80">
        <v>0</v>
      </c>
      <c r="I31" s="82">
        <v>0</v>
      </c>
      <c r="J31" s="48">
        <f t="shared" si="29"/>
        <v>302.33999999999997</v>
      </c>
      <c r="K31" s="79">
        <v>204</v>
      </c>
      <c r="L31" s="80">
        <v>0</v>
      </c>
      <c r="M31" s="82">
        <v>0</v>
      </c>
      <c r="N31" s="48">
        <f t="shared" si="30"/>
        <v>204</v>
      </c>
      <c r="O31" s="65">
        <f t="shared" si="0"/>
        <v>0.97529032258064507</v>
      </c>
      <c r="P31" s="65">
        <f t="shared" si="25"/>
        <v>0</v>
      </c>
      <c r="Q31" s="56"/>
      <c r="R31" s="21"/>
      <c r="S31" s="21"/>
    </row>
    <row r="32" spans="2:19" s="3" customFormat="1" ht="15.6" x14ac:dyDescent="0.3">
      <c r="B32" s="36" t="s">
        <v>38</v>
      </c>
      <c r="C32" s="79">
        <v>290</v>
      </c>
      <c r="D32" s="80">
        <v>0</v>
      </c>
      <c r="E32" s="82">
        <v>0</v>
      </c>
      <c r="F32" s="48">
        <f t="shared" si="2"/>
        <v>290</v>
      </c>
      <c r="G32" s="79">
        <v>287.69</v>
      </c>
      <c r="H32" s="80">
        <v>0</v>
      </c>
      <c r="I32" s="82">
        <v>0</v>
      </c>
      <c r="J32" s="48">
        <f t="shared" si="29"/>
        <v>287.69</v>
      </c>
      <c r="K32" s="79">
        <v>254.42</v>
      </c>
      <c r="L32" s="80">
        <v>0</v>
      </c>
      <c r="M32" s="82">
        <v>0</v>
      </c>
      <c r="N32" s="48">
        <f t="shared" si="30"/>
        <v>254.42</v>
      </c>
      <c r="O32" s="65">
        <f t="shared" si="0"/>
        <v>0.99203448275862072</v>
      </c>
      <c r="P32" s="65">
        <f t="shared" si="25"/>
        <v>0</v>
      </c>
      <c r="Q32" s="56"/>
      <c r="R32" s="21"/>
      <c r="S32" s="21"/>
    </row>
    <row r="33" spans="2:19" s="3" customFormat="1" ht="15.6" x14ac:dyDescent="0.3">
      <c r="B33" s="36" t="s">
        <v>39</v>
      </c>
      <c r="C33" s="79">
        <v>0</v>
      </c>
      <c r="D33" s="80">
        <v>0</v>
      </c>
      <c r="E33" s="82">
        <v>0</v>
      </c>
      <c r="F33" s="48">
        <f t="shared" ref="F33" si="31">SUM(C33:E33)</f>
        <v>0</v>
      </c>
      <c r="G33" s="79">
        <v>0</v>
      </c>
      <c r="H33" s="80">
        <v>0</v>
      </c>
      <c r="I33" s="82">
        <v>0</v>
      </c>
      <c r="J33" s="48">
        <f t="shared" ref="J33" si="32">SUM(G33:I33)</f>
        <v>0</v>
      </c>
      <c r="K33" s="79">
        <v>0</v>
      </c>
      <c r="L33" s="80">
        <v>0</v>
      </c>
      <c r="M33" s="82">
        <v>0</v>
      </c>
      <c r="N33" s="48">
        <f t="shared" ref="N33" si="33">SUM(K33:M33)</f>
        <v>0</v>
      </c>
      <c r="O33" s="65">
        <f t="shared" si="0"/>
        <v>0</v>
      </c>
      <c r="P33" s="65">
        <f t="shared" si="25"/>
        <v>0</v>
      </c>
      <c r="Q33" s="56"/>
      <c r="R33" s="21"/>
      <c r="S33" s="21"/>
    </row>
    <row r="34" spans="2:19" s="3" customFormat="1" ht="15.6" x14ac:dyDescent="0.3">
      <c r="B34" s="36" t="s">
        <v>60</v>
      </c>
      <c r="C34" s="79">
        <v>0</v>
      </c>
      <c r="D34" s="80">
        <v>0</v>
      </c>
      <c r="E34" s="82">
        <v>0</v>
      </c>
      <c r="F34" s="48">
        <f t="shared" si="2"/>
        <v>0</v>
      </c>
      <c r="G34" s="79">
        <v>0</v>
      </c>
      <c r="H34" s="80">
        <v>0</v>
      </c>
      <c r="I34" s="82">
        <v>0</v>
      </c>
      <c r="J34" s="48">
        <f t="shared" ref="J34:J35" si="34">SUM(G34:I34)</f>
        <v>0</v>
      </c>
      <c r="K34" s="79">
        <v>0</v>
      </c>
      <c r="L34" s="80">
        <v>0</v>
      </c>
      <c r="M34" s="82">
        <v>0</v>
      </c>
      <c r="N34" s="48">
        <f t="shared" ref="N34:N35" si="35">SUM(K34:M34)</f>
        <v>0</v>
      </c>
      <c r="O34" s="65">
        <f t="shared" si="0"/>
        <v>0</v>
      </c>
      <c r="P34" s="65">
        <f>IF(E34=0,0,I34/E34)</f>
        <v>0</v>
      </c>
      <c r="Q34" s="56"/>
      <c r="R34" s="21"/>
      <c r="S34" s="21"/>
    </row>
    <row r="35" spans="2:19" s="3" customFormat="1" ht="15.6" x14ac:dyDescent="0.3">
      <c r="B35" s="36" t="s">
        <v>40</v>
      </c>
      <c r="C35" s="79">
        <v>400</v>
      </c>
      <c r="D35" s="80">
        <v>0</v>
      </c>
      <c r="E35" s="82">
        <v>0</v>
      </c>
      <c r="F35" s="48">
        <f t="shared" si="2"/>
        <v>400</v>
      </c>
      <c r="G35" s="79">
        <v>407.04</v>
      </c>
      <c r="H35" s="80">
        <v>0</v>
      </c>
      <c r="I35" s="82">
        <v>0</v>
      </c>
      <c r="J35" s="48">
        <f t="shared" si="34"/>
        <v>407.04</v>
      </c>
      <c r="K35" s="79">
        <v>402.04</v>
      </c>
      <c r="L35" s="80">
        <v>0</v>
      </c>
      <c r="M35" s="82">
        <v>0</v>
      </c>
      <c r="N35" s="48">
        <f t="shared" si="35"/>
        <v>402.04</v>
      </c>
      <c r="O35" s="65">
        <f t="shared" si="0"/>
        <v>1.0176000000000001</v>
      </c>
      <c r="P35" s="65">
        <f t="shared" si="25"/>
        <v>0</v>
      </c>
      <c r="Q35" s="56"/>
      <c r="R35" s="21"/>
      <c r="S35" s="21"/>
    </row>
    <row r="36" spans="2:19" s="3" customFormat="1" ht="15.6" x14ac:dyDescent="0.3">
      <c r="B36" s="36" t="s">
        <v>62</v>
      </c>
      <c r="C36" s="79">
        <v>0</v>
      </c>
      <c r="D36" s="80">
        <v>0</v>
      </c>
      <c r="E36" s="82">
        <v>0</v>
      </c>
      <c r="F36" s="48">
        <f t="shared" ref="F36:F40" si="36">SUM(C36:E36)</f>
        <v>0</v>
      </c>
      <c r="G36" s="79">
        <v>0</v>
      </c>
      <c r="H36" s="80">
        <v>0</v>
      </c>
      <c r="I36" s="82">
        <v>0</v>
      </c>
      <c r="J36" s="48">
        <f t="shared" ref="J36:J40" si="37">SUM(G36:I36)</f>
        <v>0</v>
      </c>
      <c r="K36" s="79">
        <v>0</v>
      </c>
      <c r="L36" s="80">
        <v>0</v>
      </c>
      <c r="M36" s="82">
        <v>0</v>
      </c>
      <c r="N36" s="48">
        <f t="shared" ref="N36:N40" si="38">SUM(K36:M36)</f>
        <v>0</v>
      </c>
      <c r="O36" s="65">
        <f t="shared" si="0"/>
        <v>0</v>
      </c>
      <c r="P36" s="65">
        <f t="shared" si="25"/>
        <v>0</v>
      </c>
      <c r="Q36" s="56"/>
      <c r="R36" s="21"/>
      <c r="S36" s="21"/>
    </row>
    <row r="37" spans="2:19" s="3" customFormat="1" ht="15.6" x14ac:dyDescent="0.3">
      <c r="B37" s="36" t="s">
        <v>61</v>
      </c>
      <c r="C37" s="79">
        <v>0</v>
      </c>
      <c r="D37" s="80">
        <v>0</v>
      </c>
      <c r="E37" s="82">
        <v>0</v>
      </c>
      <c r="F37" s="48">
        <f t="shared" si="36"/>
        <v>0</v>
      </c>
      <c r="G37" s="79">
        <v>0</v>
      </c>
      <c r="H37" s="80">
        <v>0</v>
      </c>
      <c r="I37" s="82">
        <v>0</v>
      </c>
      <c r="J37" s="48">
        <f t="shared" si="37"/>
        <v>0</v>
      </c>
      <c r="K37" s="79">
        <v>0</v>
      </c>
      <c r="L37" s="80">
        <v>0</v>
      </c>
      <c r="M37" s="82">
        <v>0</v>
      </c>
      <c r="N37" s="48">
        <f t="shared" si="38"/>
        <v>0</v>
      </c>
      <c r="O37" s="65">
        <f t="shared" si="0"/>
        <v>0</v>
      </c>
      <c r="P37" s="65">
        <f t="shared" si="25"/>
        <v>0</v>
      </c>
      <c r="Q37" s="56"/>
      <c r="R37" s="21"/>
      <c r="S37" s="21"/>
    </row>
    <row r="38" spans="2:19" s="3" customFormat="1" ht="15.6" x14ac:dyDescent="0.3">
      <c r="B38" s="36" t="s">
        <v>63</v>
      </c>
      <c r="C38" s="79">
        <v>80</v>
      </c>
      <c r="D38" s="80">
        <v>0</v>
      </c>
      <c r="E38" s="82">
        <v>0</v>
      </c>
      <c r="F38" s="48">
        <f t="shared" si="36"/>
        <v>80</v>
      </c>
      <c r="G38" s="79">
        <v>82.24</v>
      </c>
      <c r="H38" s="80">
        <v>0</v>
      </c>
      <c r="I38" s="82">
        <v>0</v>
      </c>
      <c r="J38" s="48">
        <f t="shared" si="37"/>
        <v>82.24</v>
      </c>
      <c r="K38" s="79">
        <v>81.17</v>
      </c>
      <c r="L38" s="80">
        <v>0</v>
      </c>
      <c r="M38" s="82">
        <v>0</v>
      </c>
      <c r="N38" s="48">
        <f t="shared" si="38"/>
        <v>81.17</v>
      </c>
      <c r="O38" s="65">
        <f t="shared" ref="O38" si="39">IF(C38=0,0,G38/C38)</f>
        <v>1.028</v>
      </c>
      <c r="P38" s="65">
        <f t="shared" ref="P38" si="40">IF(E38=0,0,I38/E38)</f>
        <v>0</v>
      </c>
      <c r="Q38" s="56"/>
      <c r="R38" s="21"/>
      <c r="S38" s="21"/>
    </row>
    <row r="39" spans="2:19" s="3" customFormat="1" ht="15.6" x14ac:dyDescent="0.3">
      <c r="B39" s="36" t="s">
        <v>41</v>
      </c>
      <c r="C39" s="79">
        <v>0</v>
      </c>
      <c r="D39" s="80">
        <v>0</v>
      </c>
      <c r="E39" s="82">
        <v>0</v>
      </c>
      <c r="F39" s="48">
        <f t="shared" si="36"/>
        <v>0</v>
      </c>
      <c r="G39" s="79">
        <v>0</v>
      </c>
      <c r="H39" s="80">
        <v>0</v>
      </c>
      <c r="I39" s="82">
        <v>0</v>
      </c>
      <c r="J39" s="48">
        <f t="shared" si="37"/>
        <v>0</v>
      </c>
      <c r="K39" s="79">
        <v>0</v>
      </c>
      <c r="L39" s="80">
        <v>0</v>
      </c>
      <c r="M39" s="82">
        <v>0</v>
      </c>
      <c r="N39" s="48">
        <f t="shared" si="38"/>
        <v>0</v>
      </c>
      <c r="O39" s="65">
        <f t="shared" si="0"/>
        <v>0</v>
      </c>
      <c r="P39" s="65">
        <f t="shared" si="25"/>
        <v>0</v>
      </c>
      <c r="Q39" s="56"/>
      <c r="R39" s="21"/>
      <c r="S39" s="21"/>
    </row>
    <row r="40" spans="2:19" s="3" customFormat="1" ht="16.2" thickBot="1" x14ac:dyDescent="0.35">
      <c r="B40" s="59" t="s">
        <v>42</v>
      </c>
      <c r="C40" s="148">
        <v>1</v>
      </c>
      <c r="D40" s="149">
        <v>0</v>
      </c>
      <c r="E40" s="150">
        <v>0</v>
      </c>
      <c r="F40" s="151">
        <f t="shared" si="36"/>
        <v>1</v>
      </c>
      <c r="G40" s="148">
        <v>0.7</v>
      </c>
      <c r="H40" s="149">
        <v>0</v>
      </c>
      <c r="I40" s="150">
        <v>0</v>
      </c>
      <c r="J40" s="151">
        <f t="shared" si="37"/>
        <v>0.7</v>
      </c>
      <c r="K40" s="148">
        <v>0.8</v>
      </c>
      <c r="L40" s="149">
        <v>0</v>
      </c>
      <c r="M40" s="150">
        <v>0</v>
      </c>
      <c r="N40" s="151">
        <f t="shared" si="38"/>
        <v>0.8</v>
      </c>
      <c r="O40" s="152">
        <f t="shared" si="0"/>
        <v>0.7</v>
      </c>
      <c r="P40" s="152">
        <f t="shared" si="25"/>
        <v>0</v>
      </c>
      <c r="Q40" s="56"/>
      <c r="R40" s="21"/>
      <c r="S40" s="21"/>
    </row>
    <row r="41" spans="2:19" s="3" customFormat="1" ht="16.8" thickTop="1" thickBot="1" x14ac:dyDescent="0.35">
      <c r="B41" s="39" t="s">
        <v>43</v>
      </c>
      <c r="C41" s="50">
        <f t="shared" ref="C41:N41" si="41">C6-C22</f>
        <v>9975.7899999999936</v>
      </c>
      <c r="D41" s="51">
        <f t="shared" si="41"/>
        <v>0</v>
      </c>
      <c r="E41" s="52">
        <f t="shared" si="41"/>
        <v>0</v>
      </c>
      <c r="F41" s="53">
        <f t="shared" si="41"/>
        <v>9975.7899999999936</v>
      </c>
      <c r="G41" s="50">
        <f t="shared" si="41"/>
        <v>11268.919999999991</v>
      </c>
      <c r="H41" s="51">
        <f t="shared" si="41"/>
        <v>0</v>
      </c>
      <c r="I41" s="52">
        <f t="shared" si="41"/>
        <v>0</v>
      </c>
      <c r="J41" s="53">
        <f t="shared" si="41"/>
        <v>11268.919999999991</v>
      </c>
      <c r="K41" s="50">
        <f t="shared" si="41"/>
        <v>9006.07</v>
      </c>
      <c r="L41" s="51">
        <f t="shared" si="41"/>
        <v>0</v>
      </c>
      <c r="M41" s="52">
        <f t="shared" si="41"/>
        <v>0</v>
      </c>
      <c r="N41" s="53">
        <f t="shared" si="41"/>
        <v>9006.07</v>
      </c>
      <c r="O41" s="147">
        <f t="shared" si="0"/>
        <v>1.1296268265470704</v>
      </c>
      <c r="P41" s="147">
        <f t="shared" si="25"/>
        <v>0</v>
      </c>
      <c r="Q41" s="56"/>
      <c r="R41" s="21"/>
      <c r="S41" s="21"/>
    </row>
    <row r="42" spans="2:19" s="8" customFormat="1" ht="16.2" thickBot="1" x14ac:dyDescent="0.35"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1"/>
      <c r="R42" s="11"/>
      <c r="S42" s="11"/>
    </row>
    <row r="43" spans="2:19" s="8" customFormat="1" ht="18.600000000000001" thickBot="1" x14ac:dyDescent="0.4">
      <c r="B43" s="162" t="s">
        <v>45</v>
      </c>
      <c r="C43" s="168" t="s">
        <v>68</v>
      </c>
      <c r="D43" s="169"/>
      <c r="E43" s="169"/>
      <c r="F43" s="170"/>
      <c r="G43" s="168" t="s">
        <v>69</v>
      </c>
      <c r="H43" s="169"/>
      <c r="I43" s="169"/>
      <c r="J43" s="170"/>
      <c r="K43" s="168" t="s">
        <v>65</v>
      </c>
      <c r="L43" s="169"/>
      <c r="M43" s="169"/>
      <c r="N43" s="170"/>
      <c r="O43" s="171" t="s">
        <v>9</v>
      </c>
      <c r="P43" s="173" t="s">
        <v>10</v>
      </c>
      <c r="Q43" s="164" t="s">
        <v>11</v>
      </c>
      <c r="S43" s="24"/>
    </row>
    <row r="44" spans="2:19" s="8" customFormat="1" ht="42" thickBot="1" x14ac:dyDescent="0.35">
      <c r="B44" s="163"/>
      <c r="C44" s="115" t="s">
        <v>12</v>
      </c>
      <c r="D44" s="16" t="s">
        <v>15</v>
      </c>
      <c r="E44" s="116" t="s">
        <v>13</v>
      </c>
      <c r="F44" s="114" t="s">
        <v>14</v>
      </c>
      <c r="G44" s="115" t="s">
        <v>12</v>
      </c>
      <c r="H44" s="16" t="s">
        <v>15</v>
      </c>
      <c r="I44" s="116" t="s">
        <v>13</v>
      </c>
      <c r="J44" s="123" t="s">
        <v>14</v>
      </c>
      <c r="K44" s="115" t="s">
        <v>12</v>
      </c>
      <c r="L44" s="16" t="s">
        <v>15</v>
      </c>
      <c r="M44" s="116" t="s">
        <v>13</v>
      </c>
      <c r="N44" s="123" t="s">
        <v>14</v>
      </c>
      <c r="O44" s="172"/>
      <c r="P44" s="174"/>
      <c r="Q44" s="165"/>
      <c r="S44" s="19"/>
    </row>
    <row r="45" spans="2:19" s="8" customFormat="1" ht="15.6" x14ac:dyDescent="0.3">
      <c r="B45" s="108"/>
      <c r="C45" s="135"/>
      <c r="D45" s="136"/>
      <c r="E45" s="145"/>
      <c r="F45" s="120"/>
      <c r="G45" s="135"/>
      <c r="H45" s="136"/>
      <c r="I45" s="137"/>
      <c r="J45" s="118"/>
      <c r="K45" s="135"/>
      <c r="L45" s="136"/>
      <c r="M45" s="137"/>
      <c r="N45" s="118"/>
      <c r="O45" s="103">
        <f>IF(C45=0,0,G45/C45)</f>
        <v>0</v>
      </c>
      <c r="P45" s="103">
        <f>IF(D45=0,0,H45/D45)</f>
        <v>0</v>
      </c>
      <c r="Q45" s="112">
        <f>M45-I45</f>
        <v>0</v>
      </c>
      <c r="S45" s="19"/>
    </row>
    <row r="46" spans="2:19" s="8" customFormat="1" ht="15.6" x14ac:dyDescent="0.3">
      <c r="B46" s="109"/>
      <c r="C46" s="138"/>
      <c r="D46" s="139"/>
      <c r="E46" s="142"/>
      <c r="F46" s="121"/>
      <c r="G46" s="138"/>
      <c r="H46" s="139"/>
      <c r="I46" s="137"/>
      <c r="J46" s="119"/>
      <c r="K46" s="138"/>
      <c r="L46" s="139"/>
      <c r="M46" s="137"/>
      <c r="N46" s="119"/>
      <c r="O46" s="104">
        <f t="shared" ref="O46:O54" si="42">IF(C46=0,0,G46/C46)</f>
        <v>0</v>
      </c>
      <c r="P46" s="104">
        <f t="shared" ref="P46:P54" si="43">IF(D46=0,0,H46/D46)</f>
        <v>0</v>
      </c>
      <c r="Q46" s="112">
        <f t="shared" ref="Q46:Q54" si="44">M46-I46</f>
        <v>0</v>
      </c>
      <c r="S46" s="19"/>
    </row>
    <row r="47" spans="2:19" s="8" customFormat="1" ht="15.6" x14ac:dyDescent="0.3">
      <c r="B47" s="109"/>
      <c r="C47" s="138"/>
      <c r="D47" s="139"/>
      <c r="E47" s="142"/>
      <c r="F47" s="121"/>
      <c r="G47" s="138"/>
      <c r="H47" s="139"/>
      <c r="I47" s="137"/>
      <c r="J47" s="119"/>
      <c r="K47" s="138"/>
      <c r="L47" s="139"/>
      <c r="M47" s="137"/>
      <c r="N47" s="119"/>
      <c r="O47" s="104">
        <f t="shared" si="42"/>
        <v>0</v>
      </c>
      <c r="P47" s="104">
        <f t="shared" si="43"/>
        <v>0</v>
      </c>
      <c r="Q47" s="112">
        <f t="shared" si="44"/>
        <v>0</v>
      </c>
      <c r="S47" s="19"/>
    </row>
    <row r="48" spans="2:19" s="8" customFormat="1" ht="15.6" x14ac:dyDescent="0.3">
      <c r="B48" s="109"/>
      <c r="C48" s="138"/>
      <c r="D48" s="139"/>
      <c r="E48" s="142"/>
      <c r="F48" s="121"/>
      <c r="G48" s="138"/>
      <c r="H48" s="139"/>
      <c r="I48" s="137"/>
      <c r="J48" s="119"/>
      <c r="K48" s="138"/>
      <c r="L48" s="139"/>
      <c r="M48" s="137"/>
      <c r="N48" s="119"/>
      <c r="O48" s="104">
        <f t="shared" si="42"/>
        <v>0</v>
      </c>
      <c r="P48" s="104">
        <f t="shared" si="43"/>
        <v>0</v>
      </c>
      <c r="Q48" s="112">
        <f t="shared" si="44"/>
        <v>0</v>
      </c>
      <c r="S48" s="19"/>
    </row>
    <row r="49" spans="2:19" s="8" customFormat="1" ht="15.6" x14ac:dyDescent="0.3">
      <c r="B49" s="109"/>
      <c r="C49" s="138"/>
      <c r="D49" s="139"/>
      <c r="E49" s="142"/>
      <c r="F49" s="121"/>
      <c r="G49" s="138"/>
      <c r="H49" s="139"/>
      <c r="I49" s="137"/>
      <c r="J49" s="119"/>
      <c r="K49" s="138"/>
      <c r="L49" s="139"/>
      <c r="M49" s="137"/>
      <c r="N49" s="119"/>
      <c r="O49" s="104">
        <f t="shared" si="42"/>
        <v>0</v>
      </c>
      <c r="P49" s="104">
        <f t="shared" si="43"/>
        <v>0</v>
      </c>
      <c r="Q49" s="112">
        <f t="shared" si="44"/>
        <v>0</v>
      </c>
      <c r="S49" s="19"/>
    </row>
    <row r="50" spans="2:19" s="8" customFormat="1" ht="15.6" x14ac:dyDescent="0.3">
      <c r="B50" s="109"/>
      <c r="C50" s="138"/>
      <c r="D50" s="139"/>
      <c r="E50" s="142"/>
      <c r="F50" s="121"/>
      <c r="G50" s="138"/>
      <c r="H50" s="139"/>
      <c r="I50" s="137"/>
      <c r="J50" s="119"/>
      <c r="K50" s="138"/>
      <c r="L50" s="139"/>
      <c r="M50" s="137"/>
      <c r="N50" s="119"/>
      <c r="O50" s="104">
        <f t="shared" si="42"/>
        <v>0</v>
      </c>
      <c r="P50" s="104">
        <f t="shared" si="43"/>
        <v>0</v>
      </c>
      <c r="Q50" s="112">
        <f t="shared" si="44"/>
        <v>0</v>
      </c>
      <c r="S50" s="19"/>
    </row>
    <row r="51" spans="2:19" s="8" customFormat="1" ht="15.6" x14ac:dyDescent="0.3">
      <c r="B51" s="109"/>
      <c r="C51" s="138"/>
      <c r="D51" s="139"/>
      <c r="E51" s="142"/>
      <c r="F51" s="121"/>
      <c r="G51" s="138"/>
      <c r="H51" s="139"/>
      <c r="I51" s="137"/>
      <c r="J51" s="119"/>
      <c r="K51" s="138"/>
      <c r="L51" s="139"/>
      <c r="M51" s="137"/>
      <c r="N51" s="119"/>
      <c r="O51" s="104">
        <f t="shared" si="42"/>
        <v>0</v>
      </c>
      <c r="P51" s="104">
        <f t="shared" si="43"/>
        <v>0</v>
      </c>
      <c r="Q51" s="112">
        <f t="shared" si="44"/>
        <v>0</v>
      </c>
      <c r="S51" s="19"/>
    </row>
    <row r="52" spans="2:19" s="8" customFormat="1" ht="15.6" x14ac:dyDescent="0.3">
      <c r="B52" s="109"/>
      <c r="C52" s="138"/>
      <c r="D52" s="139"/>
      <c r="E52" s="142"/>
      <c r="F52" s="121"/>
      <c r="G52" s="138"/>
      <c r="H52" s="139"/>
      <c r="I52" s="137"/>
      <c r="J52" s="119"/>
      <c r="K52" s="138"/>
      <c r="L52" s="139"/>
      <c r="M52" s="137"/>
      <c r="N52" s="119"/>
      <c r="O52" s="104">
        <f t="shared" si="42"/>
        <v>0</v>
      </c>
      <c r="P52" s="104">
        <f t="shared" si="43"/>
        <v>0</v>
      </c>
      <c r="Q52" s="112">
        <f t="shared" si="44"/>
        <v>0</v>
      </c>
      <c r="S52" s="19"/>
    </row>
    <row r="53" spans="2:19" s="8" customFormat="1" ht="15.6" x14ac:dyDescent="0.3">
      <c r="B53" s="109"/>
      <c r="C53" s="138"/>
      <c r="D53" s="139"/>
      <c r="E53" s="142"/>
      <c r="F53" s="121"/>
      <c r="G53" s="138"/>
      <c r="H53" s="139"/>
      <c r="I53" s="137"/>
      <c r="J53" s="119"/>
      <c r="K53" s="138"/>
      <c r="L53" s="139"/>
      <c r="M53" s="137"/>
      <c r="N53" s="119"/>
      <c r="O53" s="104">
        <f t="shared" si="42"/>
        <v>0</v>
      </c>
      <c r="P53" s="104">
        <f t="shared" si="43"/>
        <v>0</v>
      </c>
      <c r="Q53" s="112">
        <f t="shared" si="44"/>
        <v>0</v>
      </c>
      <c r="S53" s="19"/>
    </row>
    <row r="54" spans="2:19" s="8" customFormat="1" ht="15.6" x14ac:dyDescent="0.3">
      <c r="B54" s="109"/>
      <c r="C54" s="138"/>
      <c r="D54" s="139"/>
      <c r="E54" s="142"/>
      <c r="F54" s="121"/>
      <c r="G54" s="138"/>
      <c r="H54" s="139"/>
      <c r="I54" s="137"/>
      <c r="J54" s="119"/>
      <c r="K54" s="138"/>
      <c r="L54" s="139"/>
      <c r="M54" s="137"/>
      <c r="N54" s="119"/>
      <c r="O54" s="104">
        <f t="shared" si="42"/>
        <v>0</v>
      </c>
      <c r="P54" s="104">
        <f t="shared" si="43"/>
        <v>0</v>
      </c>
      <c r="Q54" s="112">
        <f t="shared" si="44"/>
        <v>0</v>
      </c>
      <c r="S54" s="19"/>
    </row>
    <row r="55" spans="2:19" s="8" customFormat="1" ht="16.2" thickBot="1" x14ac:dyDescent="0.35">
      <c r="B55" s="109"/>
      <c r="C55" s="138"/>
      <c r="D55" s="139"/>
      <c r="E55" s="142"/>
      <c r="F55" s="121"/>
      <c r="G55" s="138"/>
      <c r="H55" s="139"/>
      <c r="I55" s="137"/>
      <c r="J55" s="119"/>
      <c r="K55" s="138"/>
      <c r="L55" s="139"/>
      <c r="M55" s="137"/>
      <c r="N55" s="119"/>
      <c r="O55" s="104">
        <f t="shared" ref="O55" si="45">IF(C55=0,0,G55/C55)</f>
        <v>0</v>
      </c>
      <c r="P55" s="104">
        <f t="shared" ref="P55" si="46">IF(D55=0,0,H55/D55)</f>
        <v>0</v>
      </c>
      <c r="Q55" s="112">
        <f t="shared" ref="Q55" si="47">M55-I55</f>
        <v>0</v>
      </c>
      <c r="S55" s="19"/>
    </row>
    <row r="56" spans="2:19" s="8" customFormat="1" ht="15.6" x14ac:dyDescent="0.3">
      <c r="B56" s="109"/>
      <c r="C56" s="138"/>
      <c r="D56" s="139"/>
      <c r="E56" s="142"/>
      <c r="F56" s="121"/>
      <c r="G56" s="138"/>
      <c r="H56" s="139"/>
      <c r="I56" s="137"/>
      <c r="J56" s="119"/>
      <c r="K56" s="138"/>
      <c r="L56" s="139"/>
      <c r="M56" s="137"/>
      <c r="N56" s="119"/>
      <c r="O56" s="104">
        <f t="shared" ref="O56" si="48">IF(C56=0,0,G56/C56)</f>
        <v>0</v>
      </c>
      <c r="P56" s="104">
        <f t="shared" ref="P56:P57" si="49">IF(D56=0,0,H56/D56)</f>
        <v>0</v>
      </c>
      <c r="Q56" s="112">
        <f t="shared" ref="Q56:Q57" si="50">M56-I56</f>
        <v>0</v>
      </c>
      <c r="S56" s="19"/>
    </row>
    <row r="57" spans="2:19" s="8" customFormat="1" ht="16.2" thickBot="1" x14ac:dyDescent="0.35">
      <c r="B57" s="109" t="s">
        <v>52</v>
      </c>
      <c r="C57" s="140"/>
      <c r="D57" s="141"/>
      <c r="E57" s="142"/>
      <c r="F57" s="117"/>
      <c r="G57" s="140"/>
      <c r="H57" s="141"/>
      <c r="I57" s="142"/>
      <c r="J57" s="122"/>
      <c r="K57" s="140"/>
      <c r="L57" s="141"/>
      <c r="M57" s="137"/>
      <c r="N57" s="122"/>
      <c r="O57" s="104">
        <f>IF(C57=0,0,G57/C57)</f>
        <v>0</v>
      </c>
      <c r="P57" s="104">
        <f t="shared" si="49"/>
        <v>0</v>
      </c>
      <c r="Q57" s="112">
        <f t="shared" si="50"/>
        <v>0</v>
      </c>
      <c r="S57" s="19"/>
    </row>
    <row r="58" spans="2:19" s="8" customFormat="1" ht="16.2" thickBot="1" x14ac:dyDescent="0.35">
      <c r="B58" s="113" t="str">
        <f>Identifikace!D8</f>
        <v>Teplo Chomutov s.r.o.</v>
      </c>
      <c r="C58" s="143">
        <f>SUM(C45:C57)</f>
        <v>0</v>
      </c>
      <c r="D58" s="144">
        <f>SUM(D45:D57)</f>
        <v>0</v>
      </c>
      <c r="E58" s="134">
        <f>D58-C58</f>
        <v>0</v>
      </c>
      <c r="F58" s="125">
        <f>SUM(F45:F57)</f>
        <v>0</v>
      </c>
      <c r="G58" s="143">
        <f>SUM(G45:G57)</f>
        <v>0</v>
      </c>
      <c r="H58" s="144">
        <f>SUM(H45:H57)</f>
        <v>0</v>
      </c>
      <c r="I58" s="134">
        <f>H58-G58</f>
        <v>0</v>
      </c>
      <c r="J58" s="126">
        <f>SUM(J45:J57)</f>
        <v>0</v>
      </c>
      <c r="K58" s="143">
        <f>SUM(K45:K57)</f>
        <v>0</v>
      </c>
      <c r="L58" s="144">
        <f>SUM(L45:L57)</f>
        <v>0</v>
      </c>
      <c r="M58" s="134">
        <f>L58-K58</f>
        <v>0</v>
      </c>
      <c r="N58" s="124">
        <f>SUM(N45:N57)</f>
        <v>0</v>
      </c>
      <c r="O58" s="105">
        <f>IF(C58=0,0,G58/C58)</f>
        <v>0</v>
      </c>
      <c r="P58" s="106">
        <f>IF(D58=0,0,H58/D58)</f>
        <v>0</v>
      </c>
      <c r="Q58" s="107">
        <f>M58-I58</f>
        <v>0</v>
      </c>
      <c r="S58" s="20"/>
    </row>
    <row r="59" spans="2:19" s="101" customFormat="1" ht="16.2" thickBot="1" x14ac:dyDescent="0.35">
      <c r="B59" s="102"/>
      <c r="C59" s="102"/>
      <c r="D59" s="102"/>
      <c r="E59" s="166">
        <f>E58+F58</f>
        <v>0</v>
      </c>
      <c r="F59" s="167"/>
      <c r="G59" s="102"/>
      <c r="H59" s="102"/>
      <c r="I59" s="166">
        <f>I58+J58</f>
        <v>0</v>
      </c>
      <c r="J59" s="167"/>
      <c r="K59" s="102"/>
      <c r="L59" s="102"/>
      <c r="M59" s="166">
        <f>M58+N58</f>
        <v>0</v>
      </c>
      <c r="N59" s="167"/>
    </row>
    <row r="60" spans="2:19" ht="13.8" x14ac:dyDescent="0.3"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</row>
    <row r="61" spans="2:19" ht="13.8" x14ac:dyDescent="0.3">
      <c r="B61" s="1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</row>
    <row r="62" spans="2:19" ht="18" x14ac:dyDescent="0.35">
      <c r="B62" s="127"/>
      <c r="C62" s="20"/>
      <c r="D62" s="20"/>
      <c r="E62" s="130"/>
      <c r="F62" s="20"/>
      <c r="G62" s="20"/>
      <c r="H62" s="130"/>
      <c r="I62" s="130"/>
      <c r="J62" s="17"/>
      <c r="K62" s="61"/>
      <c r="L62" s="60"/>
      <c r="M62" s="62"/>
    </row>
    <row r="63" spans="2:19" ht="18" x14ac:dyDescent="0.35">
      <c r="B63" s="127"/>
      <c r="C63" s="20"/>
      <c r="D63" s="20"/>
      <c r="E63" s="130"/>
      <c r="F63" s="20"/>
      <c r="G63" s="20"/>
      <c r="H63" s="130"/>
      <c r="I63" s="130"/>
      <c r="J63" s="17"/>
      <c r="K63" s="111" t="s">
        <v>75</v>
      </c>
      <c r="M63" s="84">
        <v>45414</v>
      </c>
    </row>
    <row r="64" spans="2:19" ht="18" x14ac:dyDescent="0.35">
      <c r="B64" s="127"/>
      <c r="C64" s="20"/>
      <c r="D64" s="20"/>
      <c r="E64" s="130"/>
      <c r="F64" s="20"/>
      <c r="G64" s="20"/>
      <c r="H64" s="130"/>
      <c r="I64" s="130"/>
      <c r="J64" s="17"/>
      <c r="K64" s="61"/>
      <c r="L64" s="60"/>
      <c r="M64" s="62"/>
    </row>
    <row r="65" spans="2:14" ht="18" x14ac:dyDescent="0.35">
      <c r="B65" s="127"/>
      <c r="C65" s="20"/>
      <c r="D65" s="20"/>
      <c r="E65" s="130"/>
      <c r="F65" s="20"/>
      <c r="G65" s="20"/>
      <c r="H65" s="130"/>
      <c r="I65" s="130"/>
      <c r="J65" s="17"/>
      <c r="K65" s="61" t="s">
        <v>76</v>
      </c>
      <c r="L65" s="60"/>
      <c r="M65" s="110" t="s">
        <v>73</v>
      </c>
    </row>
    <row r="66" spans="2:14" ht="18" x14ac:dyDescent="0.35">
      <c r="B66" s="127"/>
      <c r="C66" s="20"/>
      <c r="D66" s="20"/>
      <c r="E66" s="130"/>
      <c r="F66" s="20"/>
      <c r="G66" s="20"/>
      <c r="H66" s="130"/>
      <c r="I66" s="130"/>
      <c r="J66" s="17"/>
      <c r="K66" s="61"/>
      <c r="L66" s="60"/>
      <c r="M66" s="62"/>
    </row>
    <row r="67" spans="2:14" ht="18" x14ac:dyDescent="0.35">
      <c r="B67" s="127"/>
      <c r="C67" s="20"/>
      <c r="D67" s="20"/>
      <c r="E67" s="130"/>
      <c r="F67" s="20"/>
      <c r="G67" s="20"/>
      <c r="H67" s="130"/>
      <c r="I67" s="130"/>
      <c r="J67" s="17"/>
      <c r="K67" s="175" t="s">
        <v>77</v>
      </c>
      <c r="L67" s="175"/>
      <c r="M67" s="197" t="s">
        <v>78</v>
      </c>
      <c r="N67"/>
    </row>
    <row r="68" spans="2:14" ht="18" x14ac:dyDescent="0.35">
      <c r="B68" s="128"/>
      <c r="C68" s="129"/>
      <c r="D68" s="129"/>
      <c r="E68" s="129"/>
      <c r="F68" s="129"/>
      <c r="G68" s="129"/>
      <c r="H68" s="129"/>
      <c r="I68" s="131"/>
      <c r="J68" s="17"/>
      <c r="K68" s="61"/>
      <c r="L68" s="60"/>
      <c r="M68" s="62"/>
    </row>
    <row r="69" spans="2:14" ht="18" x14ac:dyDescent="0.35">
      <c r="B69" s="132"/>
      <c r="C69" s="161"/>
      <c r="D69" s="161"/>
      <c r="E69" s="133"/>
      <c r="F69" s="161"/>
      <c r="G69" s="161"/>
      <c r="H69" s="133"/>
      <c r="I69" s="11"/>
      <c r="J69" s="17"/>
      <c r="K69" s="61"/>
      <c r="L69" s="60"/>
      <c r="M69" s="61"/>
    </row>
    <row r="70" spans="2:14" ht="13.8" x14ac:dyDescent="0.3">
      <c r="C70" s="18"/>
      <c r="D70" s="18"/>
      <c r="I70" s="17"/>
    </row>
    <row r="71" spans="2:14" ht="13.8" x14ac:dyDescent="0.3">
      <c r="C71" s="18"/>
      <c r="D71" s="18"/>
    </row>
    <row r="72" spans="2:14" ht="13.8" x14ac:dyDescent="0.3">
      <c r="C72" s="18"/>
      <c r="D72" s="18"/>
    </row>
    <row r="73" spans="2:14" ht="13.8" x14ac:dyDescent="0.3"/>
    <row r="74" spans="2:14" ht="13.8" x14ac:dyDescent="0.3"/>
    <row r="75" spans="2:14" ht="13.8" x14ac:dyDescent="0.3"/>
    <row r="81" s="13" customFormat="1" ht="0" hidden="1" customHeight="1" x14ac:dyDescent="0.3"/>
  </sheetData>
  <mergeCells count="25">
    <mergeCell ref="R2:S2"/>
    <mergeCell ref="B3:B4"/>
    <mergeCell ref="C3:F4"/>
    <mergeCell ref="G3:J3"/>
    <mergeCell ref="K3:N3"/>
    <mergeCell ref="O3:P3"/>
    <mergeCell ref="R3:S3"/>
    <mergeCell ref="G4:J4"/>
    <mergeCell ref="K4:N4"/>
    <mergeCell ref="O4:O5"/>
    <mergeCell ref="P4:P5"/>
    <mergeCell ref="R4:S4"/>
    <mergeCell ref="C69:D69"/>
    <mergeCell ref="F69:G69"/>
    <mergeCell ref="B43:B44"/>
    <mergeCell ref="Q43:Q44"/>
    <mergeCell ref="E59:F59"/>
    <mergeCell ref="I59:J59"/>
    <mergeCell ref="M59:N59"/>
    <mergeCell ref="C43:F43"/>
    <mergeCell ref="G43:J43"/>
    <mergeCell ref="K43:N43"/>
    <mergeCell ref="O43:O44"/>
    <mergeCell ref="P43:P44"/>
    <mergeCell ref="K67:L67"/>
  </mergeCells>
  <dataValidations count="1">
    <dataValidation type="decimal" showInputMessage="1" showErrorMessage="1" errorTitle="Chyba vyplnění" error="Hodnota není vyplněna nebo zadána nesprávná hodnota" sqref="C6:N41" xr:uid="{00000000-0002-0000-0200-000000000000}">
      <formula1>-99999</formula1>
      <formula2>99999</formula2>
    </dataValidation>
  </dataValidations>
  <pageMargins left="0.43307086614173229" right="0.23622047244094491" top="0.55118110236220474" bottom="0.55118110236220474" header="0.31496062992125984" footer="0.31496062992125984"/>
  <pageSetup paperSize="8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List3</vt:lpstr>
      <vt:lpstr>Identifikace</vt:lpstr>
      <vt:lpstr>Rozbor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admin</cp:lastModifiedBy>
  <cp:lastPrinted>2022-04-14T12:20:45Z</cp:lastPrinted>
  <dcterms:created xsi:type="dcterms:W3CDTF">2014-01-21T08:41:46Z</dcterms:created>
  <dcterms:modified xsi:type="dcterms:W3CDTF">2024-05-06T01:21:12Z</dcterms:modified>
</cp:coreProperties>
</file>