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3\"/>
    </mc:Choice>
  </mc:AlternateContent>
  <xr:revisionPtr revIDLastSave="0" documentId="8_{B98ECEF6-8CD2-47F7-8BF9-62199C46A176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D19" i="1"/>
  <c r="D21" i="1" s="1"/>
  <c r="C19" i="1"/>
  <c r="B19" i="1"/>
  <c r="B21" i="1" s="1"/>
  <c r="G13" i="1"/>
  <c r="F13" i="1"/>
  <c r="F15" i="1" s="1"/>
  <c r="E13" i="1"/>
  <c r="D13" i="1"/>
  <c r="C13" i="1"/>
  <c r="C12" i="1"/>
  <c r="B13" i="1"/>
  <c r="B12" i="1"/>
  <c r="C21" i="1"/>
  <c r="E21" i="1"/>
  <c r="F21" i="1"/>
  <c r="G21" i="1"/>
  <c r="D15" i="1"/>
  <c r="E15" i="1"/>
  <c r="G15" i="1"/>
  <c r="B15" i="1" l="1"/>
  <c r="C15" i="1"/>
  <c r="H21" i="1"/>
</calcChain>
</file>

<file path=xl/sharedStrings.xml><?xml version="1.0" encoding="utf-8"?>
<sst xmlns="http://schemas.openxmlformats.org/spreadsheetml/2006/main" count="47" uniqueCount="38">
  <si>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</si>
  <si>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</si>
  <si>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</si>
  <si>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</si>
  <si>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</si>
  <si>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</si>
  <si>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</si>
  <si>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</si>
  <si>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</si>
  <si>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</si>
  <si>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</si>
  <si>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</si>
  <si>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Komerční banka a.s.</t>
  </si>
  <si>
    <t>Úvěry</t>
  </si>
  <si>
    <t>Náklady na úvěry</t>
  </si>
  <si>
    <t>Celkem</t>
  </si>
  <si>
    <t>Od počátku</t>
  </si>
  <si>
    <t>1M PRIBOR – 0,04 % p.a.</t>
  </si>
  <si>
    <t>Investiční úvěr IPRM</t>
  </si>
  <si>
    <t>ne</t>
  </si>
  <si>
    <t>O/N PRIBOR + 0,45 p.a.</t>
  </si>
  <si>
    <t>doba neurčitá</t>
  </si>
  <si>
    <t>1M PRIBOR + 0,10 % p.a.</t>
  </si>
  <si>
    <t>Banka</t>
  </si>
  <si>
    <t>Účel úvěru</t>
  </si>
  <si>
    <t>Úroková sazba</t>
  </si>
  <si>
    <t>Kontokorentní úvěr 80 mil. Kč</t>
  </si>
  <si>
    <t>Splatnost</t>
  </si>
  <si>
    <t>Zástava</t>
  </si>
  <si>
    <t>KB (IPRM)</t>
  </si>
  <si>
    <t>UCB (KTK)</t>
  </si>
  <si>
    <t>UniCredit Bank Czech Republic and Slovakia, a.s.</t>
  </si>
  <si>
    <t>2/2023</t>
  </si>
  <si>
    <t>Jistina (stav k 1.1.2023)</t>
  </si>
  <si>
    <t>Stav k 31.12.2023</t>
  </si>
  <si>
    <t>Kontokorent s revolvingovým prvkem 300 mil. Kč</t>
  </si>
  <si>
    <t>v cash poolu</t>
  </si>
  <si>
    <t>Výdaje na dluhovou službu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</si>
</sst>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/>
    <xf numFmtId="0" fontId="0" fillId="0" borderId="0" xfId="0" applyFont="1"/>
    <xf numFmtId="0" fontId="4" fillId="0" borderId="0" xfId="0" applyFont="1"/>
    <xf numFmtId="164" fontId="0" fillId="0" borderId="0" xfId="0" applyNumberFormat="1" applyFont="1"/>
    <xf numFmtId="0" fontId="3" fillId="0" borderId="0" xfId="0" applyFont="1" applyBorder="1" applyProtection="1"/>
    <xf numFmtId="164" fontId="2" fillId="0" borderId="0" xfId="0" applyNumberFormat="1" applyFont="1" applyBorder="1" applyProtection="1"/>
    <xf numFmtId="4" fontId="6" fillId="0" borderId="1" xfId="0" applyNumberFormat="1" applyFont="1" applyBorder="1" applyProtection="1"/>
    <xf numFmtId="0" fontId="0" fillId="0" borderId="0" xfId="0" applyBorder="1"/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4" fontId="6" fillId="0" borderId="4" xfId="0" applyNumberFormat="1" applyFont="1" applyBorder="1" applyProtection="1"/>
    <xf numFmtId="4" fontId="6" fillId="0" borderId="6" xfId="0" applyNumberFormat="1" applyFont="1" applyBorder="1" applyProtection="1"/>
    <xf numFmtId="4" fontId="6" fillId="0" borderId="7" xfId="0" applyNumberFormat="1" applyFont="1" applyBorder="1" applyProtection="1"/>
    <xf numFmtId="4" fontId="6" fillId="0" borderId="8" xfId="0" applyNumberFormat="1" applyFont="1" applyBorder="1" applyProtection="1"/>
    <xf numFmtId="4" fontId="6" fillId="0" borderId="11" xfId="0" applyNumberFormat="1" applyFont="1" applyBorder="1" applyProtection="1"/>
    <xf numFmtId="4" fontId="6" fillId="0" borderId="12" xfId="0" applyNumberFormat="1" applyFont="1" applyBorder="1" applyProtection="1"/>
    <xf numFmtId="4" fontId="6" fillId="0" borderId="13" xfId="0" applyNumberFormat="1" applyFont="1" applyBorder="1" applyProtection="1"/>
    <xf numFmtId="4" fontId="6" fillId="0" borderId="3" xfId="0" applyNumberFormat="1" applyFont="1" applyBorder="1" applyProtection="1"/>
    <xf numFmtId="4" fontId="9" fillId="0" borderId="5" xfId="0" applyNumberFormat="1" applyFont="1" applyBorder="1"/>
    <xf numFmtId="4" fontId="7" fillId="2" borderId="11" xfId="0" applyNumberFormat="1" applyFont="1" applyFill="1" applyBorder="1" applyProtection="1"/>
    <xf numFmtId="0" fontId="9" fillId="0" borderId="9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164" fontId="9" fillId="0" borderId="2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64" fontId="9" fillId="0" borderId="1" xfId="0" applyNumberFormat="1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7" xfId="0" applyFont="1" applyBorder="1" applyAlignment="1">
      <alignment vertical="center" wrapText="1"/>
    </xf>
    <xf numFmtId="164" fontId="9" fillId="0" borderId="7" xfId="0" applyNumberFormat="1" applyFont="1" applyBorder="1" applyAlignment="1">
      <alignment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8" fillId="0" borderId="1" xfId="0" applyNumberFormat="1" applyFont="1" applyBorder="1"/>
    <xf numFmtId="4" fontId="8" fillId="0" borderId="5" xfId="0" applyNumberFormat="1" applyFont="1" applyBorder="1"/>
    <xf numFmtId="4" fontId="7" fillId="2" borderId="14" xfId="0" applyNumberFormat="1" applyFont="1" applyFill="1" applyBorder="1" applyAlignment="1" applyProtection="1">
      <alignment horizontal="left" vertical="center" wrapText="1" indent="1"/>
    </xf>
    <xf numFmtId="4" fontId="7" fillId="2" borderId="15" xfId="0" applyNumberFormat="1" applyFont="1" applyFill="1" applyBorder="1" applyAlignment="1" applyProtection="1">
      <alignment horizontal="left" vertical="center" wrapText="1" indent="1"/>
    </xf>
    <xf numFmtId="4" fontId="6" fillId="0" borderId="17" xfId="0" applyNumberFormat="1" applyFont="1" applyBorder="1" applyProtection="1"/>
    <xf numFmtId="4" fontId="6" fillId="0" borderId="18" xfId="0" applyNumberFormat="1" applyFont="1" applyBorder="1" applyProtection="1"/>
    <xf numFmtId="4" fontId="6" fillId="0" borderId="19" xfId="0" applyNumberFormat="1" applyFont="1" applyBorder="1" applyProtection="1"/>
    <xf numFmtId="4" fontId="6" fillId="0" borderId="20" xfId="0" applyNumberFormat="1" applyFont="1" applyBorder="1" applyProtection="1"/>
    <xf numFmtId="4" fontId="6" fillId="0" borderId="21" xfId="0" applyNumberFormat="1" applyFont="1" applyBorder="1" applyProtection="1"/>
    <xf numFmtId="4" fontId="6" fillId="0" borderId="4" xfId="0" applyNumberFormat="1" applyFont="1" applyFill="1" applyBorder="1" applyAlignment="1">
      <alignment horizontal="right"/>
    </xf>
    <xf numFmtId="4" fontId="6" fillId="0" borderId="22" xfId="0" applyNumberFormat="1" applyFont="1" applyBorder="1" applyProtection="1"/>
    <xf numFmtId="4" fontId="6" fillId="0" borderId="23" xfId="0" applyNumberFormat="1" applyFont="1" applyBorder="1" applyProtection="1"/>
    <xf numFmtId="4" fontId="6" fillId="3" borderId="3" xfId="0" applyNumberFormat="1" applyFont="1" applyFill="1" applyBorder="1" applyAlignment="1" applyProtection="1">
      <alignment vertical="center"/>
    </xf>
    <xf numFmtId="4" fontId="6" fillId="4" borderId="6" xfId="0" applyNumberFormat="1" applyFont="1" applyFill="1" applyBorder="1" applyProtection="1"/>
    <xf numFmtId="4" fontId="6" fillId="0" borderId="24" xfId="0" applyNumberFormat="1" applyFont="1" applyBorder="1" applyProtection="1"/>
    <xf numFmtId="4" fontId="1" fillId="0" borderId="16" xfId="0" applyNumberFormat="1" applyFont="1" applyBorder="1"/>
    <xf numFmtId="0" fontId="5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"/>
  <sheetViews>
    <sheetView tabSelected="1" workbookViewId="0">
      <selection sqref="A1:G1"/>
    </sheetView>
  </sheetViews>
  <sheetFormatPr defaultRowHeight="15" x14ac:dyDescent="0.25"/>
  <cols>
    <col min="1" max="1" width="19.28515625" customWidth="1"/>
    <col min="2" max="3" width="15.7109375" bestFit="1" customWidth="1"/>
    <col min="4" max="5" width="16" bestFit="1" customWidth="1"/>
    <col min="6" max="7" width="15.7109375" bestFit="1" customWidth="1"/>
    <col min="8" max="13" width="13.42578125" bestFit="1" customWidth="1"/>
  </cols>
  <sheetData>
    <row r="1" spans="1:14" ht="21" x14ac:dyDescent="0.35">
      <c r="A1" s="55" t="s">
        <v>37</v>
      </c>
      <c r="B1" s="55"/>
      <c r="C1" s="55"/>
      <c r="D1" s="55"/>
      <c r="E1" s="55"/>
      <c r="F1" s="55"/>
      <c r="G1" s="55"/>
    </row>
    <row r="3" spans="1:14" ht="19.5" thickBot="1" x14ac:dyDescent="0.35">
      <c r="A3" s="3" t="s">
        <v>13</v>
      </c>
    </row>
    <row r="4" spans="1:14" ht="30.75" thickBot="1" x14ac:dyDescent="0.3">
      <c r="A4" s="30" t="s">
        <v>23</v>
      </c>
      <c r="B4" s="31" t="s">
        <v>24</v>
      </c>
      <c r="C4" s="31" t="s">
        <v>25</v>
      </c>
      <c r="D4" s="31" t="s">
        <v>33</v>
      </c>
      <c r="E4" s="31" t="s">
        <v>34</v>
      </c>
      <c r="F4" s="31" t="s">
        <v>27</v>
      </c>
      <c r="G4" s="32" t="s">
        <v>28</v>
      </c>
    </row>
    <row r="5" spans="1:14" s="9" customFormat="1" ht="37.5" customHeight="1" x14ac:dyDescent="0.25">
      <c r="A5" s="22" t="s">
        <v>12</v>
      </c>
      <c r="B5" s="23" t="s">
        <v>18</v>
      </c>
      <c r="C5" s="23" t="s">
        <v>17</v>
      </c>
      <c r="D5" s="24">
        <v>7680909.1200000048</v>
      </c>
      <c r="E5" s="24">
        <v>0</v>
      </c>
      <c r="F5" s="33" t="s">
        <v>32</v>
      </c>
      <c r="G5" s="34" t="s">
        <v>19</v>
      </c>
    </row>
    <row r="6" spans="1:14" s="9" customFormat="1" ht="37.5" customHeight="1" x14ac:dyDescent="0.25">
      <c r="A6" s="22" t="s">
        <v>12</v>
      </c>
      <c r="B6" s="25" t="s">
        <v>26</v>
      </c>
      <c r="C6" s="25" t="s">
        <v>20</v>
      </c>
      <c r="D6" s="26">
        <v>0</v>
      </c>
      <c r="E6" s="26">
        <v>0</v>
      </c>
      <c r="F6" s="35" t="s">
        <v>21</v>
      </c>
      <c r="G6" s="36" t="s">
        <v>19</v>
      </c>
    </row>
    <row r="7" spans="1:14" s="9" customFormat="1" ht="37.5" customHeight="1" thickBot="1" x14ac:dyDescent="0.3">
      <c r="A7" s="27" t="s">
        <v>31</v>
      </c>
      <c r="B7" s="28" t="s">
        <v>35</v>
      </c>
      <c r="C7" s="28" t="s">
        <v>22</v>
      </c>
      <c r="D7" s="29">
        <v>0</v>
      </c>
      <c r="E7" s="29">
        <v>0</v>
      </c>
      <c r="F7" s="37" t="s">
        <v>21</v>
      </c>
      <c r="G7" s="38" t="s">
        <v>19</v>
      </c>
    </row>
    <row r="8" spans="1:14" s="9" customFormat="1" x14ac:dyDescent="0.25">
      <c r="A8" s="10"/>
      <c r="B8" s="10"/>
      <c r="C8" s="10"/>
      <c r="D8" s="11"/>
      <c r="E8" s="11"/>
      <c r="F8" s="10"/>
      <c r="G8" s="10"/>
    </row>
    <row r="9" spans="1:14" s="9" customFormat="1" x14ac:dyDescent="0.25">
      <c r="A9" s="10"/>
      <c r="B9" s="10"/>
      <c r="C9" s="10"/>
      <c r="D9" s="11"/>
      <c r="E9" s="11"/>
      <c r="F9" s="10"/>
      <c r="G9" s="10"/>
    </row>
    <row r="10" spans="1:14" ht="15.75" thickBot="1" x14ac:dyDescent="0.3"/>
    <row r="11" spans="1:14" ht="15.75" thickBot="1" x14ac:dyDescent="0.3">
      <c r="A11" s="21" t="s">
        <v>14</v>
      </c>
      <c r="B11" s="41" t="s">
        <v>0</v>
      </c>
      <c r="C11" s="41" t="s">
        <v>1</v>
      </c>
      <c r="D11" s="41" t="s">
        <v>2</v>
      </c>
      <c r="E11" s="41" t="s">
        <v>3</v>
      </c>
      <c r="F11" s="41" t="s">
        <v>4</v>
      </c>
      <c r="G11" s="42" t="s">
        <v>5</v>
      </c>
      <c r="N11" s="1"/>
    </row>
    <row r="12" spans="1:14" x14ac:dyDescent="0.25">
      <c r="A12" s="49" t="s">
        <v>29</v>
      </c>
      <c r="B12" s="51">
        <f>-46761.8*-1</f>
        <v>46761.8</v>
      </c>
      <c r="C12" s="46">
        <f>-19704.77*-1</f>
        <v>19704.77</v>
      </c>
      <c r="D12" s="46">
        <v>0</v>
      </c>
      <c r="E12" s="46">
        <v>0</v>
      </c>
      <c r="F12" s="46">
        <v>0</v>
      </c>
      <c r="G12" s="47">
        <v>0</v>
      </c>
      <c r="N12" s="1"/>
    </row>
    <row r="13" spans="1:14" x14ac:dyDescent="0.25">
      <c r="A13" s="44" t="s">
        <v>30</v>
      </c>
      <c r="B13" s="12">
        <f>-600833.33*-1</f>
        <v>600833.32999999996</v>
      </c>
      <c r="C13" s="7">
        <f>-1121555.55*-1</f>
        <v>1121555.55</v>
      </c>
      <c r="D13" s="7">
        <f>-1241722.23*-1</f>
        <v>1241722.23</v>
      </c>
      <c r="E13" s="7">
        <f>-1201611.11*-1</f>
        <v>1201611.1100000001</v>
      </c>
      <c r="F13" s="39">
        <f>-1241500*-1</f>
        <v>1241500</v>
      </c>
      <c r="G13" s="40">
        <f>-1198722.22*-1</f>
        <v>1198722.22</v>
      </c>
      <c r="N13" s="1"/>
    </row>
    <row r="14" spans="1:14" ht="15.75" thickBot="1" x14ac:dyDescent="0.3">
      <c r="A14" s="50" t="s">
        <v>15</v>
      </c>
      <c r="B14" s="52" t="s">
        <v>36</v>
      </c>
      <c r="C14" s="14">
        <v>0</v>
      </c>
      <c r="D14" s="14">
        <v>0</v>
      </c>
      <c r="E14" s="14">
        <v>0</v>
      </c>
      <c r="F14" s="14">
        <v>0</v>
      </c>
      <c r="G14" s="15">
        <v>0</v>
      </c>
    </row>
    <row r="15" spans="1:14" ht="15.75" thickBot="1" x14ac:dyDescent="0.3">
      <c r="A15" s="53" t="s">
        <v>16</v>
      </c>
      <c r="B15" s="16">
        <f>B12+B13</f>
        <v>647595.13</v>
      </c>
      <c r="C15" s="17">
        <f t="shared" ref="C15:G15" si="0">C12+C13</f>
        <v>1141260.32</v>
      </c>
      <c r="D15" s="17">
        <f t="shared" si="0"/>
        <v>1241722.23</v>
      </c>
      <c r="E15" s="17">
        <f t="shared" si="0"/>
        <v>1201611.1100000001</v>
      </c>
      <c r="F15" s="17">
        <f t="shared" si="0"/>
        <v>1241500</v>
      </c>
      <c r="G15" s="18">
        <f t="shared" si="0"/>
        <v>1198722.22</v>
      </c>
    </row>
    <row r="16" spans="1:14" s="8" customFormat="1" ht="15.75" thickBot="1" x14ac:dyDescent="0.3">
      <c r="A16" s="5"/>
      <c r="B16" s="6"/>
      <c r="C16" s="6"/>
      <c r="D16" s="6"/>
      <c r="E16" s="6"/>
      <c r="F16" s="6"/>
      <c r="G16" s="6"/>
    </row>
    <row r="17" spans="1:8" ht="15.75" thickBot="1" x14ac:dyDescent="0.3">
      <c r="A17" s="21" t="s">
        <v>14</v>
      </c>
      <c r="B17" s="41" t="s">
        <v>6</v>
      </c>
      <c r="C17" s="41" t="s">
        <v>7</v>
      </c>
      <c r="D17" s="41" t="s">
        <v>8</v>
      </c>
      <c r="E17" s="41" t="s">
        <v>9</v>
      </c>
      <c r="F17" s="41" t="s">
        <v>10</v>
      </c>
      <c r="G17" s="42" t="s">
        <v>11</v>
      </c>
    </row>
    <row r="18" spans="1:8" x14ac:dyDescent="0.25">
      <c r="A18" s="43" t="s">
        <v>29</v>
      </c>
      <c r="B18" s="19">
        <v>0</v>
      </c>
      <c r="C18" s="46">
        <v>0</v>
      </c>
      <c r="D18" s="46">
        <v>0</v>
      </c>
      <c r="E18" s="46">
        <v>0</v>
      </c>
      <c r="F18" s="46">
        <v>0</v>
      </c>
      <c r="G18" s="47">
        <v>0</v>
      </c>
    </row>
    <row r="19" spans="1:8" x14ac:dyDescent="0.25">
      <c r="A19" s="44" t="s">
        <v>30</v>
      </c>
      <c r="B19" s="48">
        <f>-1236444.44*-1</f>
        <v>1236444.44</v>
      </c>
      <c r="C19" s="7">
        <f>-1236777.78*-1</f>
        <v>1236777.78</v>
      </c>
      <c r="D19" s="7">
        <f>-1196833.33*-1</f>
        <v>1196833.33</v>
      </c>
      <c r="E19" s="7">
        <f>-446688.89*-1</f>
        <v>446688.89</v>
      </c>
      <c r="F19" s="7">
        <v>0</v>
      </c>
      <c r="G19" s="20">
        <v>0</v>
      </c>
    </row>
    <row r="20" spans="1:8" ht="15.75" thickBot="1" x14ac:dyDescent="0.3">
      <c r="A20" s="45" t="s">
        <v>15</v>
      </c>
      <c r="B20" s="13">
        <v>0</v>
      </c>
      <c r="C20" s="14">
        <v>0</v>
      </c>
      <c r="D20" s="14">
        <v>0</v>
      </c>
      <c r="E20" s="14">
        <v>0</v>
      </c>
      <c r="F20" s="14">
        <v>0</v>
      </c>
      <c r="G20" s="15">
        <v>0</v>
      </c>
    </row>
    <row r="21" spans="1:8" ht="15.75" thickBot="1" x14ac:dyDescent="0.3">
      <c r="A21" s="53" t="s">
        <v>16</v>
      </c>
      <c r="B21" s="16">
        <f>B18+B19</f>
        <v>1236444.44</v>
      </c>
      <c r="C21" s="17">
        <f t="shared" ref="C21:G21" si="1">C18+C19</f>
        <v>1236777.78</v>
      </c>
      <c r="D21" s="17">
        <f t="shared" si="1"/>
        <v>1196833.33</v>
      </c>
      <c r="E21" s="17">
        <f t="shared" si="1"/>
        <v>446688.89</v>
      </c>
      <c r="F21" s="17">
        <f t="shared" si="1"/>
        <v>0</v>
      </c>
      <c r="G21" s="18">
        <f t="shared" si="1"/>
        <v>0</v>
      </c>
      <c r="H21" s="54">
        <f>SUM(B21:G21)+SUM(B15:G15)</f>
        <v>10789155.449999999</v>
      </c>
    </row>
    <row r="22" spans="1:8" x14ac:dyDescent="0.25">
      <c r="A22" s="2"/>
      <c r="B22" s="4"/>
      <c r="C22" s="4"/>
      <c r="D22" s="4"/>
      <c r="E22" s="4"/>
      <c r="F22" s="4"/>
      <c r="G22" s="4"/>
    </row>
  </sheetData>
  <mergeCells count="1"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2024-04-22T12:41:58Z</dcterms:modified>
</cp:coreProperties>
</file>