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6"/>
  <workbookPr filterPrivacy="1" defaultThemeVersion="124226"/>
  <xr:revisionPtr revIDLastSave="0" documentId="8_{13757D30-E377-4E76-9FBE-5F98890C8D8B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Výběrové porovnání dat" sheetId="1" r:id="rId1"/>
  </sheets>
  <definedNames>
    <definedName name="_xlnm.Print_Titles" localSheetId="0">'Výběrové porovnání dat'!$22:$23</definedName>
  </definedNames>
  <calcPr calcId="191029"/>
</workbook>
</file>

<file path=xl/calcChain.xml><?xml version="1.0" encoding="utf-8"?>
<calcChain xmlns="http://schemas.openxmlformats.org/spreadsheetml/2006/main">
  <c r="Q64" i="1" l="1"/>
  <c r="R45" i="1"/>
  <c r="Q40" i="1"/>
  <c r="Q34" i="1"/>
  <c r="R70" i="1" l="1"/>
  <c r="S70" i="1" s="1"/>
  <c r="L64" i="1"/>
  <c r="M64" i="1"/>
  <c r="N64" i="1"/>
  <c r="O64" i="1"/>
  <c r="P64" i="1"/>
  <c r="E60" i="1"/>
  <c r="E55" i="1" s="1"/>
  <c r="E64" i="1" l="1"/>
  <c r="F69" i="1"/>
  <c r="R26" i="1"/>
  <c r="R27" i="1"/>
  <c r="R28" i="1"/>
  <c r="R29" i="1"/>
  <c r="R30" i="1"/>
  <c r="R31" i="1"/>
  <c r="R32" i="1"/>
  <c r="R33" i="1"/>
  <c r="R35" i="1"/>
  <c r="R36" i="1"/>
  <c r="R37" i="1"/>
  <c r="R38" i="1"/>
  <c r="R39" i="1"/>
  <c r="R24" i="1"/>
  <c r="R68" i="1" l="1"/>
  <c r="Q41" i="1" l="1"/>
  <c r="P41" i="1"/>
  <c r="R34" i="1" l="1"/>
  <c r="R40" i="1"/>
  <c r="O41" i="1"/>
  <c r="N41" i="1"/>
  <c r="J41" i="1"/>
  <c r="F41" i="1"/>
  <c r="M41" i="1"/>
  <c r="I41" i="1"/>
  <c r="L41" i="1"/>
  <c r="H41" i="1"/>
  <c r="K41" i="1"/>
  <c r="G41" i="1"/>
  <c r="S68" i="1" l="1"/>
  <c r="S39" i="1"/>
  <c r="S38" i="1"/>
  <c r="S37" i="1"/>
  <c r="S36" i="1"/>
  <c r="S35" i="1"/>
  <c r="S33" i="1"/>
  <c r="S32" i="1"/>
  <c r="S31" i="1"/>
  <c r="S29" i="1"/>
  <c r="S28" i="1"/>
  <c r="S27" i="1"/>
  <c r="R25" i="1"/>
  <c r="S25" i="1" s="1"/>
  <c r="S24" i="1"/>
  <c r="E40" i="1"/>
  <c r="E34" i="1"/>
  <c r="H69" i="1"/>
  <c r="I69" i="1"/>
  <c r="J69" i="1"/>
  <c r="K69" i="1"/>
  <c r="G69" i="1"/>
  <c r="R53" i="1"/>
  <c r="S53" i="1" s="1"/>
  <c r="R50" i="1"/>
  <c r="S50" i="1" s="1"/>
  <c r="R69" i="1" l="1"/>
  <c r="S69" i="1" s="1"/>
  <c r="E41" i="1"/>
  <c r="S34" i="1"/>
  <c r="R59" i="1"/>
  <c r="S59" i="1" s="1"/>
  <c r="R54" i="1"/>
  <c r="S54" i="1" s="1"/>
  <c r="R49" i="1"/>
  <c r="S49" i="1" s="1"/>
  <c r="R61" i="1"/>
  <c r="S61" i="1" s="1"/>
  <c r="R48" i="1"/>
  <c r="S48" i="1" s="1"/>
  <c r="R62" i="1"/>
  <c r="S62" i="1" s="1"/>
  <c r="R52" i="1"/>
  <c r="S52" i="1" s="1"/>
  <c r="R58" i="1"/>
  <c r="S58" i="1" s="1"/>
  <c r="R63" i="1"/>
  <c r="S63" i="1" s="1"/>
  <c r="R47" i="1"/>
  <c r="S47" i="1" s="1"/>
  <c r="S40" i="1"/>
  <c r="R57" i="1"/>
  <c r="S57" i="1" s="1"/>
  <c r="R41" i="1"/>
  <c r="S26" i="1"/>
  <c r="S41" i="1" l="1"/>
  <c r="R56" i="1"/>
  <c r="S56" i="1" s="1"/>
  <c r="R60" i="1"/>
  <c r="S60" i="1" s="1"/>
  <c r="R51" i="1"/>
  <c r="S51" i="1" s="1"/>
  <c r="R46" i="1"/>
  <c r="S46" i="1" s="1"/>
  <c r="G64" i="1"/>
  <c r="K64" i="1"/>
  <c r="F64" i="1"/>
  <c r="H64" i="1" l="1"/>
  <c r="I64" i="1"/>
  <c r="J64" i="1"/>
  <c r="R55" i="1"/>
  <c r="S45" i="1"/>
  <c r="S55" i="1" l="1"/>
  <c r="R64" i="1"/>
</calcChain>
</file>

<file path=xl/sharedStrings.xml><?xml version="1.0" encoding="utf-8"?>
<sst xmlns="http://schemas.openxmlformats.org/spreadsheetml/2006/main" count="127" uniqueCount="81">
  <si>
    <t>Sk-SÚ</t>
  </si>
  <si>
    <t>Název skupiny syntetického účtu</t>
  </si>
  <si>
    <t>50</t>
  </si>
  <si>
    <t>Spotřebované nákupy</t>
  </si>
  <si>
    <t>51</t>
  </si>
  <si>
    <t>Služby</t>
  </si>
  <si>
    <t>52</t>
  </si>
  <si>
    <t>Osobní náklady</t>
  </si>
  <si>
    <t>53</t>
  </si>
  <si>
    <t>Daně a poplatky</t>
  </si>
  <si>
    <t>54</t>
  </si>
  <si>
    <t>Ostatní náklady</t>
  </si>
  <si>
    <t>55</t>
  </si>
  <si>
    <t>Odpisy, rezervy a opravné položky</t>
  </si>
  <si>
    <t>56</t>
  </si>
  <si>
    <t>Finanční náklady</t>
  </si>
  <si>
    <t>57</t>
  </si>
  <si>
    <t>Náklady na transfery</t>
  </si>
  <si>
    <t>59</t>
  </si>
  <si>
    <t>Daň z příjmů</t>
  </si>
  <si>
    <t>60</t>
  </si>
  <si>
    <t>Výnosy z vlastních výkonů a zboží</t>
  </si>
  <si>
    <t>64</t>
  </si>
  <si>
    <t>Ostatní výnosy</t>
  </si>
  <si>
    <t>66</t>
  </si>
  <si>
    <t>Finanční výnosy</t>
  </si>
  <si>
    <t>67</t>
  </si>
  <si>
    <t>Výnosy z transferů</t>
  </si>
  <si>
    <t>68</t>
  </si>
  <si>
    <t>Výnosy ze sdílených daní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</si>
  <si>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</si>
  <si>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</si>
  <si>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</si>
  <si>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</si>
  <si>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</si>
  <si>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</si>
  <si>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</si>
  <si>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</si>
  <si>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</si>
  <si>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</si>
  <si>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</si>
  <si>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</si>
  <si>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Celkem</t>
  </si>
  <si>
    <t>A. Stálá aktiva</t>
  </si>
  <si>
    <t>I. Dlouhodobý nehmotný majetek</t>
  </si>
  <si>
    <t>PASIVA CELKEM</t>
  </si>
  <si>
    <t>AKTIVA CELKEM</t>
  </si>
  <si>
    <t>II. Dlouhodobý hmotný majetek</t>
  </si>
  <si>
    <t>III. Dlouhodobý finanční majetek</t>
  </si>
  <si>
    <t>IV. Dlouhodobé pohledávky</t>
  </si>
  <si>
    <t>B. Oběžná aktiva</t>
  </si>
  <si>
    <t>I. Zásoby</t>
  </si>
  <si>
    <t>II. Krátkodobé pohledávky</t>
  </si>
  <si>
    <t>III. Krátkodobý finanční majetek</t>
  </si>
  <si>
    <t>C. Vlastní kapitál</t>
  </si>
  <si>
    <t>I. Jmění účetní jednotky a upravující položky</t>
  </si>
  <si>
    <t>II. Fondy účetní jednotky</t>
  </si>
  <si>
    <t>III. Výsledek hospodaření</t>
  </si>
  <si>
    <t>D. Cizí zdroje</t>
  </si>
  <si>
    <t>I. Rezervy</t>
  </si>
  <si>
    <t>II. Dlouhodobé závazky</t>
  </si>
  <si>
    <t>III. Krátkodobé závazky</t>
  </si>
  <si>
    <t>kontrola</t>
  </si>
  <si>
    <t>Název skupiny položky</t>
  </si>
  <si>
    <t xml:space="preserve">Sk-pol </t>
  </si>
  <si>
    <t>NÁKLADY CELKEM</t>
  </si>
  <si>
    <t>VÝNOSY CELKEM</t>
  </si>
  <si>
    <r>
      <t>HOSPODÁŘSKÝ VÝSLEDEK (+ zlepšený /</t>
    </r>
    <r>
      <rPr>
        <b/>
        <sz val="10"/>
        <color rgb="FFFF0000"/>
        <rFont val="Calibri"/>
        <family val="2"/>
        <charset val="238"/>
        <scheme val="minor"/>
      </rPr>
      <t xml:space="preserve"> - zhoršený</t>
    </r>
    <r>
      <rPr>
        <b/>
        <sz val="10"/>
        <rFont val="Calibri"/>
        <family val="2"/>
        <charset val="238"/>
        <scheme val="minor"/>
      </rPr>
      <t>)</t>
    </r>
  </si>
  <si>
    <t>Celková změna stavu peněžních prostředků</t>
  </si>
  <si>
    <t>F.</t>
  </si>
  <si>
    <t>R.</t>
  </si>
  <si>
    <t>Stav peněžních prostředků</t>
  </si>
  <si>
    <t>stav k 1.1.</t>
  </si>
  <si>
    <t>Změna od počátku</t>
  </si>
  <si>
    <t>2022</t>
  </si>
  <si>
    <t>Vývoj hospodaření města Chomutova v roce 2023 - akruální pohled</t>
  </si>
  <si>
    <t>Porovnání s rokem 2022</t>
  </si>
  <si>
    <t>549</t>
  </si>
  <si>
    <t>Ostatní náklady z činnosti</t>
  </si>
  <si>
    <t>Stavy na účelových fondech</t>
  </si>
  <si>
    <t>xxx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</si>
</sst>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[Red]\-#,##0.00\ "/>
    <numFmt numFmtId="165" formatCode="#,##0.00;[Red]\-#,##0.00;\,"/>
    <numFmt numFmtId="166" formatCode="#,##0.00_ ;[Red]\-#,##0.00;\ "/>
  </numFmts>
  <fonts count="11" x14ac:knownFonts="1">
    <font>
      <sz val="9.75"/>
      <name val="Times New Roman"/>
    </font>
    <font>
      <sz val="9.75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28"/>
      <color theme="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rgb="FFFF000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ECF1F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5" fillId="0" borderId="0"/>
  </cellStyleXfs>
  <cellXfs count="80">
    <xf numFmtId="0" fontId="0" fillId="0" borderId="0" xfId="0" applyProtection="1"/>
    <xf numFmtId="4" fontId="2" fillId="2" borderId="1" xfId="0" applyNumberFormat="1" applyFont="1" applyFill="1" applyBorder="1" applyAlignment="1" applyProtection="1">
      <alignment horizontal="left" vertical="center" wrapText="1" indent="1"/>
    </xf>
    <xf numFmtId="164" fontId="2" fillId="2" borderId="1" xfId="0" applyNumberFormat="1" applyFont="1" applyFill="1" applyBorder="1" applyAlignment="1" applyProtection="1">
      <alignment horizontal="left" vertical="center" wrapText="1" indent="1"/>
    </xf>
    <xf numFmtId="0" fontId="3" fillId="3" borderId="0" xfId="0" applyFont="1" applyFill="1" applyProtection="1"/>
    <xf numFmtId="0" fontId="3" fillId="0" borderId="0" xfId="0" applyFont="1" applyProtection="1"/>
    <xf numFmtId="49" fontId="3" fillId="0" borderId="1" xfId="0" applyNumberFormat="1" applyFont="1" applyBorder="1" applyAlignment="1" applyProtection="1">
      <alignment vertical="center"/>
    </xf>
    <xf numFmtId="49" fontId="3" fillId="3" borderId="0" xfId="0" applyNumberFormat="1" applyFont="1" applyFill="1" applyAlignment="1" applyProtection="1">
      <alignment vertical="center"/>
    </xf>
    <xf numFmtId="4" fontId="3" fillId="3" borderId="0" xfId="0" applyNumberFormat="1" applyFont="1" applyFill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49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4" fillId="3" borderId="0" xfId="0" applyNumberFormat="1" applyFont="1" applyFill="1" applyAlignment="1" applyProtection="1">
      <alignment vertical="center"/>
    </xf>
    <xf numFmtId="4" fontId="3" fillId="0" borderId="1" xfId="0" applyNumberFormat="1" applyFont="1" applyBorder="1" applyProtection="1"/>
    <xf numFmtId="4" fontId="3" fillId="4" borderId="1" xfId="0" applyNumberFormat="1" applyFont="1" applyFill="1" applyBorder="1" applyProtection="1"/>
    <xf numFmtId="164" fontId="2" fillId="5" borderId="1" xfId="0" applyNumberFormat="1" applyFont="1" applyFill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horizontal="center" vertical="center"/>
    </xf>
    <xf numFmtId="0" fontId="3" fillId="6" borderId="0" xfId="0" applyFont="1" applyFill="1" applyProtection="1"/>
    <xf numFmtId="49" fontId="3" fillId="6" borderId="0" xfId="0" applyNumberFormat="1" applyFont="1" applyFill="1" applyAlignment="1" applyProtection="1">
      <alignment vertical="center"/>
    </xf>
    <xf numFmtId="4" fontId="3" fillId="6" borderId="0" xfId="0" applyNumberFormat="1" applyFont="1" applyFill="1" applyAlignment="1" applyProtection="1">
      <alignment vertical="center"/>
    </xf>
    <xf numFmtId="0" fontId="3" fillId="7" borderId="0" xfId="0" applyFont="1" applyFill="1" applyProtection="1"/>
    <xf numFmtId="49" fontId="3" fillId="7" borderId="0" xfId="0" applyNumberFormat="1" applyFont="1" applyFill="1" applyAlignment="1" applyProtection="1">
      <alignment vertical="center"/>
    </xf>
    <xf numFmtId="4" fontId="3" fillId="7" borderId="0" xfId="0" applyNumberFormat="1" applyFont="1" applyFill="1" applyAlignment="1" applyProtection="1">
      <alignment vertical="center"/>
    </xf>
    <xf numFmtId="164" fontId="3" fillId="0" borderId="1" xfId="0" applyNumberFormat="1" applyFont="1" applyBorder="1" applyAlignment="1" applyProtection="1">
      <alignment horizontal="right" vertical="center"/>
    </xf>
    <xf numFmtId="164" fontId="3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left" vertical="center" wrapText="1"/>
    </xf>
    <xf numFmtId="49" fontId="3" fillId="0" borderId="1" xfId="0" applyNumberFormat="1" applyFont="1" applyBorder="1" applyAlignment="1" applyProtection="1">
      <alignment horizontal="left" vertical="center"/>
    </xf>
    <xf numFmtId="164" fontId="2" fillId="4" borderId="1" xfId="0" applyNumberFormat="1" applyFont="1" applyFill="1" applyBorder="1" applyAlignment="1" applyProtection="1">
      <alignment horizontal="right" vertical="center"/>
    </xf>
    <xf numFmtId="164" fontId="2" fillId="0" borderId="1" xfId="0" applyNumberFormat="1" applyFont="1" applyBorder="1" applyAlignment="1" applyProtection="1">
      <alignment horizontal="right" vertical="center"/>
    </xf>
    <xf numFmtId="0" fontId="3" fillId="0" borderId="1" xfId="0" applyFont="1" applyFill="1" applyBorder="1" applyProtection="1"/>
    <xf numFmtId="49" fontId="3" fillId="0" borderId="1" xfId="0" applyNumberFormat="1" applyFont="1" applyFill="1" applyBorder="1" applyAlignment="1" applyProtection="1">
      <alignment horizontal="center" vertical="center"/>
    </xf>
    <xf numFmtId="49" fontId="2" fillId="4" borderId="1" xfId="0" applyNumberFormat="1" applyFont="1" applyFill="1" applyBorder="1" applyAlignment="1" applyProtection="1">
      <alignment horizontal="center" vertical="center"/>
    </xf>
    <xf numFmtId="0" fontId="2" fillId="4" borderId="1" xfId="0" applyFont="1" applyFill="1" applyBorder="1" applyProtection="1"/>
    <xf numFmtId="164" fontId="3" fillId="0" borderId="1" xfId="0" applyNumberFormat="1" applyFont="1" applyFill="1" applyBorder="1" applyAlignment="1" applyProtection="1">
      <alignment horizontal="right"/>
    </xf>
    <xf numFmtId="164" fontId="3" fillId="0" borderId="1" xfId="0" applyNumberFormat="1" applyFont="1" applyFill="1" applyBorder="1" applyAlignment="1" applyProtection="1">
      <alignment horizontal="right" vertical="center"/>
    </xf>
    <xf numFmtId="165" fontId="3" fillId="0" borderId="4" xfId="0" applyNumberFormat="1" applyFont="1" applyBorder="1" applyAlignment="1">
      <alignment vertical="top"/>
    </xf>
    <xf numFmtId="165" fontId="3" fillId="0" borderId="4" xfId="0" applyNumberFormat="1" applyFont="1" applyBorder="1" applyAlignment="1">
      <alignment horizontal="right" vertical="top"/>
    </xf>
    <xf numFmtId="4" fontId="3" fillId="2" borderId="1" xfId="0" applyNumberFormat="1" applyFont="1" applyFill="1" applyBorder="1" applyProtection="1"/>
    <xf numFmtId="4" fontId="2" fillId="4" borderId="1" xfId="0" applyNumberFormat="1" applyFont="1" applyFill="1" applyBorder="1" applyProtection="1"/>
    <xf numFmtId="164" fontId="8" fillId="7" borderId="1" xfId="0" applyNumberFormat="1" applyFont="1" applyFill="1" applyBorder="1" applyAlignment="1" applyProtection="1">
      <alignment horizontal="right" vertical="center"/>
    </xf>
    <xf numFmtId="0" fontId="2" fillId="2" borderId="1" xfId="0" applyFont="1" applyFill="1" applyBorder="1" applyAlignment="1" applyProtection="1">
      <alignment horizontal="center" vertical="center"/>
    </xf>
    <xf numFmtId="49" fontId="8" fillId="2" borderId="1" xfId="0" applyNumberFormat="1" applyFont="1" applyFill="1" applyBorder="1" applyAlignment="1" applyProtection="1">
      <alignment horizontal="center" vertical="center" wrapText="1"/>
    </xf>
    <xf numFmtId="10" fontId="3" fillId="0" borderId="1" xfId="1" applyNumberFormat="1" applyFont="1" applyFill="1" applyBorder="1" applyProtection="1"/>
    <xf numFmtId="10" fontId="3" fillId="4" borderId="1" xfId="1" applyNumberFormat="1" applyFont="1" applyFill="1" applyBorder="1" applyProtection="1"/>
    <xf numFmtId="0" fontId="2" fillId="2" borderId="1" xfId="0" applyFont="1" applyFill="1" applyBorder="1" applyAlignment="1" applyProtection="1">
      <alignment horizontal="center" vertical="center" wrapText="1"/>
    </xf>
    <xf numFmtId="4" fontId="3" fillId="0" borderId="0" xfId="0" applyNumberFormat="1" applyFont="1" applyProtection="1"/>
    <xf numFmtId="4" fontId="3" fillId="0" borderId="1" xfId="0" applyNumberFormat="1" applyFont="1" applyBorder="1" applyAlignment="1" applyProtection="1">
      <alignment horizontal="right"/>
    </xf>
    <xf numFmtId="4" fontId="2" fillId="0" borderId="1" xfId="0" applyNumberFormat="1" applyFont="1" applyBorder="1" applyAlignment="1" applyProtection="1">
      <alignment horizontal="right" vertical="center"/>
    </xf>
    <xf numFmtId="4" fontId="3" fillId="3" borderId="0" xfId="0" applyNumberFormat="1" applyFont="1" applyFill="1" applyProtection="1"/>
    <xf numFmtId="4" fontId="3" fillId="6" borderId="0" xfId="0" applyNumberFormat="1" applyFont="1" applyFill="1" applyProtection="1"/>
    <xf numFmtId="4" fontId="2" fillId="4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Border="1" applyAlignment="1" applyProtection="1">
      <alignment horizontal="right" vertical="center"/>
    </xf>
    <xf numFmtId="4" fontId="3" fillId="7" borderId="0" xfId="0" applyNumberFormat="1" applyFont="1" applyFill="1" applyProtection="1"/>
    <xf numFmtId="49" fontId="3" fillId="0" borderId="2" xfId="0" applyNumberFormat="1" applyFont="1" applyBorder="1" applyAlignment="1" applyProtection="1">
      <alignment vertical="center"/>
    </xf>
    <xf numFmtId="49" fontId="9" fillId="0" borderId="6" xfId="0" applyNumberFormat="1" applyFont="1" applyBorder="1" applyAlignment="1" applyProtection="1">
      <alignment vertical="center"/>
    </xf>
    <xf numFmtId="49" fontId="2" fillId="4" borderId="2" xfId="0" applyNumberFormat="1" applyFont="1" applyFill="1" applyBorder="1" applyAlignment="1" applyProtection="1">
      <alignment vertical="center"/>
    </xf>
    <xf numFmtId="4" fontId="2" fillId="4" borderId="3" xfId="0" applyNumberFormat="1" applyFont="1" applyFill="1" applyBorder="1" applyAlignment="1" applyProtection="1">
      <alignment vertical="center"/>
    </xf>
    <xf numFmtId="164" fontId="2" fillId="5" borderId="3" xfId="0" applyNumberFormat="1" applyFont="1" applyFill="1" applyBorder="1" applyAlignment="1" applyProtection="1">
      <alignment vertical="center"/>
    </xf>
    <xf numFmtId="4" fontId="9" fillId="0" borderId="1" xfId="0" applyNumberFormat="1" applyFont="1" applyBorder="1" applyAlignment="1" applyProtection="1">
      <alignment vertical="center" wrapText="1"/>
    </xf>
    <xf numFmtId="4" fontId="9" fillId="0" borderId="1" xfId="0" applyNumberFormat="1" applyFont="1" applyBorder="1" applyAlignment="1" applyProtection="1">
      <alignment vertical="center"/>
    </xf>
    <xf numFmtId="4" fontId="9" fillId="0" borderId="3" xfId="0" applyNumberFormat="1" applyFont="1" applyBorder="1" applyAlignment="1" applyProtection="1">
      <alignment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164" fontId="9" fillId="0" borderId="1" xfId="0" applyNumberFormat="1" applyFont="1" applyBorder="1" applyProtection="1"/>
    <xf numFmtId="164" fontId="3" fillId="0" borderId="1" xfId="0" applyNumberFormat="1" applyFont="1" applyBorder="1" applyProtection="1"/>
    <xf numFmtId="164" fontId="7" fillId="0" borderId="1" xfId="0" applyNumberFormat="1" applyFont="1" applyFill="1" applyBorder="1" applyAlignment="1" applyProtection="1">
      <alignment horizontal="right" vertical="center"/>
    </xf>
    <xf numFmtId="164" fontId="2" fillId="4" borderId="1" xfId="0" applyNumberFormat="1" applyFont="1" applyFill="1" applyBorder="1" applyAlignment="1" applyProtection="1">
      <alignment horizontal="right"/>
    </xf>
    <xf numFmtId="164" fontId="2" fillId="0" borderId="1" xfId="0" applyNumberFormat="1" applyFont="1" applyFill="1" applyBorder="1" applyAlignment="1" applyProtection="1">
      <alignment horizontal="right"/>
    </xf>
    <xf numFmtId="166" fontId="10" fillId="0" borderId="5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Protection="1"/>
    <xf numFmtId="164" fontId="3" fillId="0" borderId="1" xfId="0" applyNumberFormat="1" applyFont="1" applyFill="1" applyBorder="1" applyProtection="1"/>
    <xf numFmtId="164" fontId="3" fillId="0" borderId="1" xfId="0" applyNumberFormat="1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vertical="center" wrapText="1"/>
    </xf>
    <xf numFmtId="49" fontId="2" fillId="5" borderId="2" xfId="0" applyNumberFormat="1" applyFont="1" applyFill="1" applyBorder="1" applyAlignment="1" applyProtection="1">
      <alignment horizontal="left" vertical="center"/>
    </xf>
    <xf numFmtId="49" fontId="2" fillId="5" borderId="5" xfId="0" applyNumberFormat="1" applyFont="1" applyFill="1" applyBorder="1" applyAlignment="1" applyProtection="1">
      <alignment horizontal="left" vertical="center"/>
    </xf>
    <xf numFmtId="49" fontId="2" fillId="4" borderId="1" xfId="0" applyNumberFormat="1" applyFont="1" applyFill="1" applyBorder="1" applyAlignment="1" applyProtection="1">
      <alignment horizontal="left" vertical="center"/>
    </xf>
    <xf numFmtId="0" fontId="2" fillId="4" borderId="1" xfId="0" applyFont="1" applyFill="1" applyBorder="1" applyAlignment="1" applyProtection="1">
      <alignment horizontal="left"/>
    </xf>
    <xf numFmtId="49" fontId="2" fillId="0" borderId="2" xfId="0" applyNumberFormat="1" applyFont="1" applyBorder="1" applyAlignment="1" applyProtection="1">
      <alignment horizontal="left" vertical="center"/>
    </xf>
    <xf numFmtId="49" fontId="2" fillId="0" borderId="3" xfId="0" applyNumberFormat="1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/>
    </xf>
    <xf numFmtId="0" fontId="3" fillId="0" borderId="3" xfId="0" applyFont="1" applyBorder="1" applyAlignment="1" applyProtection="1">
      <alignment horizontal="left"/>
    </xf>
  </cellXfs>
  <cellStyles count="4">
    <cellStyle name="Normální" xfId="0" builtinId="0"/>
    <cellStyle name="Normální 2" xfId="2" xr:uid="{00000000-0005-0000-0000-000001000000}"/>
    <cellStyle name="Normální 3" xfId="3" xr:uid="{00000000-0005-0000-0000-000002000000}"/>
    <cellStyle name="Procenta" xfId="1" builtinId="5"/>
  </cellStyles>
  <dxfs count="0"/>
  <tableStyles count="0" defaultTableStyle="TableStyleMedium9" defaultPivotStyle="PivotStyleLight16"/>
  <colors>
    <mruColors>
      <color rgb="FF000000"/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Hospodářský výsledek města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'Výběrové porovnání dat'!$C$41:$D$41</c:f>
              <c:strCache>
                <c:ptCount val="2"/>
                <c:pt idx="0">
                  <c:v>HOSPODÁŘSKÝ VÝSLEDEK (+ zlepšený / - zhoršený)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484-45B9-A28B-9C5D6CA06EA6}"/>
              </c:ext>
            </c:extLst>
          </c:dPt>
          <c:dPt>
            <c:idx val="3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484-45B9-A28B-9C5D6CA06EA6}"/>
              </c:ext>
            </c:extLst>
          </c:dPt>
          <c:dPt>
            <c:idx val="4"/>
            <c:invertIfNegative val="0"/>
            <c:bubble3D val="0"/>
            <c:spPr>
              <a:solidFill>
                <a:srgbClr val="C0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C-6484-45B9-A28B-9C5D6CA06EA6}"/>
              </c:ext>
            </c:extLst>
          </c:dPt>
          <c:cat>
            <c:strRef>
              <c:f>'Výběrové porovnání dat'!$F$23:$Q$23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dat'!$F$41:$Q$41</c:f>
              <c:numCache>
                <c:formatCode>#\ ##0.00_ ;[Red]\-#\ ##0.00\ </c:formatCode>
                <c:ptCount val="12"/>
                <c:pt idx="0">
                  <c:v>27105771.25</c:v>
                </c:pt>
                <c:pt idx="1">
                  <c:v>37872250.250000119</c:v>
                </c:pt>
                <c:pt idx="2">
                  <c:v>16758585.349999905</c:v>
                </c:pt>
                <c:pt idx="3">
                  <c:v>-3668533.6899995804</c:v>
                </c:pt>
                <c:pt idx="4">
                  <c:v>-16939368.730000019</c:v>
                </c:pt>
                <c:pt idx="5">
                  <c:v>30903341.550000191</c:v>
                </c:pt>
                <c:pt idx="6">
                  <c:v>83795056.400000095</c:v>
                </c:pt>
                <c:pt idx="7">
                  <c:v>95330810.489999771</c:v>
                </c:pt>
                <c:pt idx="8">
                  <c:v>91942118.340000153</c:v>
                </c:pt>
                <c:pt idx="9">
                  <c:v>60986495.069999695</c:v>
                </c:pt>
                <c:pt idx="10">
                  <c:v>58148121.839999199</c:v>
                </c:pt>
                <c:pt idx="11">
                  <c:v>91766107.38999939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484-45B9-A28B-9C5D6CA06E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89347248"/>
        <c:axId val="489342208"/>
      </c:barChart>
      <c:catAx>
        <c:axId val="489347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9342208"/>
        <c:crossesAt val="0"/>
        <c:auto val="1"/>
        <c:lblAlgn val="ctr"/>
        <c:lblOffset val="100"/>
        <c:noMultiLvlLbl val="0"/>
      </c:catAx>
      <c:valAx>
        <c:axId val="489342208"/>
        <c:scaling>
          <c:orientation val="minMax"/>
          <c:max val="1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###\ ##0.00_ ;[Red]\-#\ ###\ ##0.0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893472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Hodnota majetku města (netto)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0FB0-4C4F-B4D4-5895B6D0BC00}"/>
              </c:ext>
            </c:extLst>
          </c:dPt>
          <c:cat>
            <c:strRef>
              <c:f>'Výběrové porovnání dat'!$F$23:$Q$23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dat'!$F$45:$Q$45</c:f>
              <c:numCache>
                <c:formatCode>#\ ##0.00_ ;[Red]\-#\ ##0.00\ </c:formatCode>
                <c:ptCount val="12"/>
                <c:pt idx="0">
                  <c:v>7285108092.9300003</c:v>
                </c:pt>
                <c:pt idx="1">
                  <c:v>7250506282.8999996</c:v>
                </c:pt>
                <c:pt idx="2">
                  <c:v>7142981838.7600002</c:v>
                </c:pt>
                <c:pt idx="3">
                  <c:v>7078310838.5</c:v>
                </c:pt>
                <c:pt idx="4">
                  <c:v>7064751236.0900002</c:v>
                </c:pt>
                <c:pt idx="5">
                  <c:v>7050031625.3500004</c:v>
                </c:pt>
                <c:pt idx="6">
                  <c:v>7001437606.7399998</c:v>
                </c:pt>
                <c:pt idx="7">
                  <c:v>6930443318.4499998</c:v>
                </c:pt>
                <c:pt idx="8">
                  <c:v>6888346792.6300001</c:v>
                </c:pt>
                <c:pt idx="9">
                  <c:v>6751011017.4700003</c:v>
                </c:pt>
                <c:pt idx="10" formatCode="#,##0.00">
                  <c:v>7213858212.71</c:v>
                </c:pt>
                <c:pt idx="11" formatCode="#,##0.00">
                  <c:v>7101136850.6099997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FB0-4C4F-B4D4-5895B6D0BC0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97317664"/>
        <c:axId val="797315424"/>
      </c:barChart>
      <c:catAx>
        <c:axId val="797317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97315424"/>
        <c:crossesAt val="0"/>
        <c:auto val="1"/>
        <c:lblAlgn val="ctr"/>
        <c:lblOffset val="100"/>
        <c:noMultiLvlLbl val="0"/>
      </c:catAx>
      <c:valAx>
        <c:axId val="797315424"/>
        <c:scaling>
          <c:orientation val="minMax"/>
          <c:min val="50000000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\ ###\ ###\ ##0.00_ ;[Red]\-#\ \ ###\ ###\ ##0.0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797317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sz="1600" b="1"/>
              <a:t>Stav peněžních prostředků</a:t>
            </a:r>
          </a:p>
        </c:rich>
      </c:tx>
      <c:layout>
        <c:manualLayout>
          <c:xMode val="edge"/>
          <c:yMode val="edge"/>
          <c:x val="0.23759550784256822"/>
          <c:y val="2.931935238860377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79-4F6D-B173-214E819E6AD5}"/>
              </c:ext>
            </c:extLst>
          </c:dPt>
          <c:cat>
            <c:strRef>
              <c:f>'Výběrové porovnání dat'!$F$23:$Q$23</c:f>
              <c:strCache>
                <c:ptCount val="12"/>
                <c:pt idx="0">
                  <c:v>leden</c:v>
                </c:pt>
                <c:pt idx="1">
                  <c:v>únor</c:v>
                </c:pt>
                <c:pt idx="2">
                  <c:v>březen</c:v>
                </c:pt>
                <c:pt idx="3">
                  <c:v>duben</c:v>
                </c:pt>
                <c:pt idx="4">
                  <c:v>květen</c:v>
                </c:pt>
                <c:pt idx="5">
                  <c:v>červen</c:v>
                </c:pt>
                <c:pt idx="6">
                  <c:v>červenec</c:v>
                </c:pt>
                <c:pt idx="7">
                  <c:v>srpen</c:v>
                </c:pt>
                <c:pt idx="8">
                  <c:v>září</c:v>
                </c:pt>
                <c:pt idx="9">
                  <c:v>říjen</c:v>
                </c:pt>
                <c:pt idx="10">
                  <c:v>listopad</c:v>
                </c:pt>
                <c:pt idx="11">
                  <c:v>prosinec</c:v>
                </c:pt>
              </c:strCache>
            </c:strRef>
          </c:cat>
          <c:val>
            <c:numRef>
              <c:f>'Výběrové porovnání dat'!$F$69:$Q$69</c:f>
              <c:numCache>
                <c:formatCode>#\ ##0.00_ ;[Red]\-#\ ##0.00\ </c:formatCode>
                <c:ptCount val="12"/>
                <c:pt idx="0">
                  <c:v>131468711.01000001</c:v>
                </c:pt>
                <c:pt idx="1">
                  <c:v>161099858.40000001</c:v>
                </c:pt>
                <c:pt idx="2">
                  <c:v>140035409.37</c:v>
                </c:pt>
                <c:pt idx="3">
                  <c:v>74690212.550000012</c:v>
                </c:pt>
                <c:pt idx="4">
                  <c:v>322913878.58000004</c:v>
                </c:pt>
                <c:pt idx="5">
                  <c:v>95719421.230000004</c:v>
                </c:pt>
                <c:pt idx="6">
                  <c:v>127603208.27</c:v>
                </c:pt>
                <c:pt idx="7">
                  <c:v>95485636.140000001</c:v>
                </c:pt>
                <c:pt idx="8">
                  <c:v>272639722.69999999</c:v>
                </c:pt>
                <c:pt idx="9">
                  <c:v>92042184.180000007</c:v>
                </c:pt>
                <c:pt idx="10">
                  <c:v>77661430.040000007</c:v>
                </c:pt>
                <c:pt idx="11">
                  <c:v>116365296.97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079-4F6D-B173-214E819E6A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29422480"/>
        <c:axId val="429421360"/>
      </c:barChart>
      <c:catAx>
        <c:axId val="42942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9421360"/>
        <c:crossesAt val="0"/>
        <c:auto val="1"/>
        <c:lblAlgn val="ctr"/>
        <c:lblOffset val="100"/>
        <c:noMultiLvlLbl val="0"/>
      </c:catAx>
      <c:valAx>
        <c:axId val="4294213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\ \ ###\ ###\ ##0.00_ ;[Red]\-#\ \ ###\ ###\ ##0.00\ 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4294224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</xdr:row>
      <xdr:rowOff>0</xdr:rowOff>
    </xdr:from>
    <xdr:to>
      <xdr:col>3</xdr:col>
      <xdr:colOff>2374680</xdr:colOff>
      <xdr:row>9</xdr:row>
      <xdr:rowOff>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6571" y="163286"/>
          <a:ext cx="2782895" cy="1605643"/>
        </a:xfrm>
        <a:prstGeom prst="rect">
          <a:avLst/>
        </a:prstGeom>
      </xdr:spPr>
    </xdr:pic>
    <xdr:clientData/>
  </xdr:twoCellAnchor>
  <xdr:twoCellAnchor>
    <xdr:from>
      <xdr:col>4</xdr:col>
      <xdr:colOff>381000</xdr:colOff>
      <xdr:row>4</xdr:row>
      <xdr:rowOff>136070</xdr:rowOff>
    </xdr:from>
    <xdr:to>
      <xdr:col>8</xdr:col>
      <xdr:colOff>882953</xdr:colOff>
      <xdr:row>20</xdr:row>
      <xdr:rowOff>122464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299358</xdr:colOff>
      <xdr:row>4</xdr:row>
      <xdr:rowOff>149679</xdr:rowOff>
    </xdr:from>
    <xdr:to>
      <xdr:col>13</xdr:col>
      <xdr:colOff>801310</xdr:colOff>
      <xdr:row>20</xdr:row>
      <xdr:rowOff>136074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244930</xdr:colOff>
      <xdr:row>4</xdr:row>
      <xdr:rowOff>149679</xdr:rowOff>
    </xdr:from>
    <xdr:to>
      <xdr:col>18</xdr:col>
      <xdr:colOff>462643</xdr:colOff>
      <xdr:row>20</xdr:row>
      <xdr:rowOff>136074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89"/>
  <sheetViews>
    <sheetView showGridLines="0" tabSelected="1" zoomScale="70" zoomScaleNormal="70" workbookViewId="0">
      <selection activeCell="N19" sqref="N19"/>
    </sheetView>
  </sheetViews>
  <sheetFormatPr defaultColWidth="0" defaultRowHeight="12.75" zeroHeight="1" x14ac:dyDescent="0.2"/>
  <cols>
    <col min="1" max="1" width="2.5" style="4" customWidth="1"/>
    <col min="2" max="2" width="3" style="4" customWidth="1"/>
    <col min="3" max="3" width="7.1640625" style="8" customWidth="1"/>
    <col min="4" max="4" width="42.1640625" style="8" bestFit="1" customWidth="1"/>
    <col min="5" max="5" width="19" style="9" bestFit="1" customWidth="1"/>
    <col min="6" max="11" width="17.83203125" style="9" customWidth="1"/>
    <col min="12" max="17" width="17.83203125" style="4" customWidth="1"/>
    <col min="18" max="18" width="22.1640625" style="4" customWidth="1"/>
    <col min="19" max="19" width="18.1640625" style="4" bestFit="1" customWidth="1"/>
    <col min="20" max="20" width="2" style="4" customWidth="1"/>
    <col min="21" max="22" width="9.33203125" style="4" hidden="1" customWidth="1"/>
    <col min="23" max="31" width="0" style="4" hidden="1" customWidth="1"/>
    <col min="32" max="16384" width="9.33203125" style="4" hidden="1"/>
  </cols>
  <sheetData>
    <row r="1" spans="2:20" x14ac:dyDescent="0.2">
      <c r="B1" s="3"/>
      <c r="C1" s="6"/>
      <c r="D1" s="6"/>
      <c r="E1" s="7"/>
      <c r="F1" s="7"/>
      <c r="G1" s="7"/>
      <c r="H1" s="7"/>
      <c r="I1" s="7"/>
      <c r="J1" s="7"/>
      <c r="K1" s="7"/>
      <c r="L1" s="3"/>
      <c r="M1" s="3"/>
      <c r="N1" s="3"/>
      <c r="O1" s="3"/>
      <c r="P1" s="3"/>
      <c r="Q1" s="3"/>
      <c r="R1" s="3"/>
      <c r="S1" s="3"/>
      <c r="T1" s="3"/>
    </row>
    <row r="2" spans="2:20" x14ac:dyDescent="0.2">
      <c r="B2" s="3"/>
      <c r="C2" s="6"/>
      <c r="D2" s="6"/>
      <c r="E2" s="7"/>
      <c r="F2" s="7"/>
      <c r="G2" s="7"/>
      <c r="H2" s="7"/>
      <c r="I2" s="7"/>
      <c r="J2" s="7"/>
      <c r="K2" s="7"/>
      <c r="L2" s="3"/>
      <c r="M2" s="3"/>
      <c r="N2" s="3"/>
      <c r="O2" s="3"/>
      <c r="P2" s="3"/>
      <c r="Q2" s="3"/>
      <c r="R2" s="3"/>
      <c r="S2" s="3"/>
      <c r="T2" s="3"/>
    </row>
    <row r="3" spans="2:20" ht="36" x14ac:dyDescent="0.2">
      <c r="B3" s="3"/>
      <c r="C3" s="6"/>
      <c r="D3" s="6"/>
      <c r="E3" s="7"/>
      <c r="F3" s="12" t="s">
        <v>75</v>
      </c>
      <c r="G3" s="3"/>
      <c r="H3" s="7"/>
      <c r="I3" s="7"/>
      <c r="J3" s="7"/>
      <c r="K3" s="7"/>
      <c r="L3" s="3"/>
      <c r="M3" s="3"/>
      <c r="N3" s="3"/>
      <c r="O3" s="3"/>
      <c r="P3" s="3"/>
      <c r="Q3" s="3"/>
      <c r="R3" s="3"/>
      <c r="S3" s="3"/>
      <c r="T3" s="3"/>
    </row>
    <row r="4" spans="2:20" x14ac:dyDescent="0.2">
      <c r="B4" s="3"/>
      <c r="C4" s="6"/>
      <c r="D4" s="6"/>
      <c r="E4" s="7"/>
      <c r="F4" s="7"/>
      <c r="G4" s="7"/>
      <c r="H4" s="7"/>
      <c r="I4" s="7"/>
      <c r="J4" s="7"/>
      <c r="K4" s="7"/>
      <c r="L4" s="3"/>
      <c r="M4" s="3"/>
      <c r="N4" s="3"/>
      <c r="O4" s="3"/>
      <c r="P4" s="3"/>
      <c r="Q4" s="3"/>
      <c r="R4" s="3"/>
      <c r="S4" s="3"/>
      <c r="T4" s="3"/>
    </row>
    <row r="5" spans="2:20" x14ac:dyDescent="0.2">
      <c r="B5" s="3"/>
      <c r="C5" s="6"/>
      <c r="D5" s="6"/>
      <c r="E5" s="7"/>
      <c r="F5" s="7"/>
      <c r="G5" s="7"/>
      <c r="H5" s="7"/>
      <c r="I5" s="7"/>
      <c r="J5" s="7"/>
      <c r="K5" s="7"/>
      <c r="L5" s="3"/>
      <c r="M5" s="3"/>
      <c r="N5" s="3"/>
      <c r="O5" s="3"/>
      <c r="P5" s="3"/>
      <c r="Q5" s="3"/>
      <c r="R5" s="3"/>
      <c r="S5" s="3"/>
      <c r="T5" s="3"/>
    </row>
    <row r="6" spans="2:20" x14ac:dyDescent="0.2">
      <c r="B6" s="3"/>
      <c r="C6" s="6"/>
      <c r="D6" s="6"/>
      <c r="E6" s="7"/>
      <c r="F6" s="7"/>
      <c r="G6" s="7"/>
      <c r="H6" s="7"/>
      <c r="I6" s="7"/>
      <c r="J6" s="7"/>
      <c r="K6" s="7"/>
      <c r="L6" s="3"/>
      <c r="M6" s="3"/>
      <c r="N6" s="3"/>
      <c r="O6" s="3"/>
      <c r="P6" s="3"/>
      <c r="Q6" s="3"/>
      <c r="R6" s="3"/>
      <c r="S6" s="3"/>
      <c r="T6" s="3"/>
    </row>
    <row r="7" spans="2:20" x14ac:dyDescent="0.2">
      <c r="B7" s="3"/>
      <c r="C7" s="6"/>
      <c r="D7" s="6"/>
      <c r="E7" s="7"/>
      <c r="F7" s="7"/>
      <c r="G7" s="7"/>
      <c r="H7" s="7"/>
      <c r="I7" s="7"/>
      <c r="J7" s="7"/>
      <c r="K7" s="7"/>
      <c r="L7" s="3"/>
      <c r="M7" s="3"/>
      <c r="N7" s="3"/>
      <c r="O7" s="3"/>
      <c r="P7" s="3"/>
      <c r="Q7" s="3"/>
      <c r="R7" s="3"/>
      <c r="S7" s="3"/>
      <c r="T7" s="3"/>
    </row>
    <row r="8" spans="2:20" x14ac:dyDescent="0.2">
      <c r="B8" s="3"/>
      <c r="C8" s="6"/>
      <c r="D8" s="6"/>
      <c r="E8" s="7"/>
      <c r="F8" s="7"/>
      <c r="G8" s="7"/>
      <c r="H8" s="7"/>
      <c r="I8" s="7"/>
      <c r="J8" s="7"/>
      <c r="K8" s="7"/>
      <c r="L8" s="3"/>
      <c r="M8" s="3"/>
      <c r="N8" s="3"/>
      <c r="O8" s="3"/>
      <c r="P8" s="3"/>
      <c r="Q8" s="3"/>
      <c r="R8" s="3"/>
      <c r="S8" s="3"/>
      <c r="T8" s="3"/>
    </row>
    <row r="9" spans="2:20" x14ac:dyDescent="0.2">
      <c r="B9" s="3"/>
      <c r="C9" s="6"/>
      <c r="D9" s="6"/>
      <c r="E9" s="7"/>
      <c r="F9" s="7"/>
      <c r="G9" s="7"/>
      <c r="H9" s="7"/>
      <c r="I9" s="7"/>
      <c r="J9" s="7"/>
      <c r="K9" s="7"/>
      <c r="L9" s="3"/>
      <c r="M9" s="3"/>
      <c r="N9" s="3"/>
      <c r="O9" s="3"/>
      <c r="P9" s="3"/>
      <c r="Q9" s="3"/>
      <c r="R9" s="3"/>
      <c r="S9" s="3"/>
      <c r="T9" s="3"/>
    </row>
    <row r="10" spans="2:20" x14ac:dyDescent="0.2">
      <c r="B10" s="3"/>
      <c r="C10" s="6"/>
      <c r="D10" s="6"/>
      <c r="E10" s="7"/>
      <c r="F10" s="7"/>
      <c r="G10" s="7"/>
      <c r="H10" s="7"/>
      <c r="I10" s="7"/>
      <c r="J10" s="7"/>
      <c r="K10" s="7"/>
      <c r="L10" s="3"/>
      <c r="M10" s="3"/>
      <c r="N10" s="3"/>
      <c r="O10" s="3"/>
      <c r="P10" s="3"/>
      <c r="Q10" s="3"/>
      <c r="R10" s="3"/>
      <c r="S10" s="3"/>
      <c r="T10" s="3"/>
    </row>
    <row r="11" spans="2:20" x14ac:dyDescent="0.2">
      <c r="B11" s="3"/>
      <c r="C11" s="6"/>
      <c r="D11" s="6"/>
      <c r="E11" s="7"/>
      <c r="F11" s="7"/>
      <c r="G11" s="7"/>
      <c r="H11" s="7"/>
      <c r="I11" s="7"/>
      <c r="J11" s="7"/>
      <c r="K11" s="7"/>
      <c r="L11" s="3"/>
      <c r="M11" s="3"/>
      <c r="N11" s="3"/>
      <c r="O11" s="3"/>
      <c r="P11" s="3"/>
      <c r="Q11" s="3"/>
      <c r="R11" s="3"/>
      <c r="S11" s="3"/>
      <c r="T11" s="3"/>
    </row>
    <row r="12" spans="2:20" x14ac:dyDescent="0.2">
      <c r="B12" s="3"/>
      <c r="C12" s="6"/>
      <c r="D12" s="6"/>
      <c r="E12" s="7"/>
      <c r="F12" s="7"/>
      <c r="G12" s="7"/>
      <c r="H12" s="7"/>
      <c r="I12" s="7"/>
      <c r="J12" s="7"/>
      <c r="K12" s="7"/>
      <c r="L12" s="3"/>
      <c r="M12" s="3"/>
      <c r="N12" s="3"/>
      <c r="O12" s="3"/>
      <c r="P12" s="3"/>
      <c r="Q12" s="3"/>
      <c r="R12" s="3"/>
      <c r="S12" s="3"/>
      <c r="T12" s="3"/>
    </row>
    <row r="13" spans="2:20" x14ac:dyDescent="0.2">
      <c r="B13" s="3"/>
      <c r="C13" s="6"/>
      <c r="D13" s="6"/>
      <c r="E13" s="7"/>
      <c r="F13" s="7"/>
      <c r="G13" s="7"/>
      <c r="H13" s="7"/>
      <c r="I13" s="7"/>
      <c r="J13" s="7"/>
      <c r="K13" s="7"/>
      <c r="L13" s="3"/>
      <c r="M13" s="3"/>
      <c r="N13" s="3"/>
      <c r="O13" s="3"/>
      <c r="P13" s="3"/>
      <c r="Q13" s="3"/>
      <c r="R13" s="3"/>
      <c r="S13" s="3"/>
      <c r="T13" s="3"/>
    </row>
    <row r="14" spans="2:20" x14ac:dyDescent="0.2">
      <c r="B14" s="3"/>
      <c r="C14" s="6"/>
      <c r="D14" s="6"/>
      <c r="E14" s="7"/>
      <c r="F14" s="7"/>
      <c r="G14" s="7"/>
      <c r="H14" s="7"/>
      <c r="I14" s="7"/>
      <c r="J14" s="7"/>
      <c r="K14" s="7"/>
      <c r="L14" s="3"/>
      <c r="M14" s="3"/>
      <c r="N14" s="3"/>
      <c r="O14" s="3"/>
      <c r="P14" s="3"/>
      <c r="Q14" s="3"/>
      <c r="R14" s="3"/>
      <c r="S14" s="3"/>
      <c r="T14" s="3"/>
    </row>
    <row r="15" spans="2:20" x14ac:dyDescent="0.2">
      <c r="B15" s="3"/>
      <c r="C15" s="6"/>
      <c r="D15" s="6"/>
      <c r="E15" s="7"/>
      <c r="F15" s="7"/>
      <c r="G15" s="7"/>
      <c r="H15" s="7"/>
      <c r="I15" s="7"/>
      <c r="J15" s="7"/>
      <c r="K15" s="7"/>
      <c r="L15" s="3"/>
      <c r="M15" s="3"/>
      <c r="N15" s="3"/>
      <c r="O15" s="3"/>
      <c r="P15" s="3"/>
      <c r="Q15" s="3"/>
      <c r="R15" s="3"/>
      <c r="S15" s="3"/>
      <c r="T15" s="3"/>
    </row>
    <row r="16" spans="2:20" x14ac:dyDescent="0.2">
      <c r="B16" s="3"/>
      <c r="C16" s="6"/>
      <c r="D16" s="6"/>
      <c r="E16" s="7"/>
      <c r="F16" s="7"/>
      <c r="G16" s="7"/>
      <c r="H16" s="7"/>
      <c r="I16" s="7"/>
      <c r="J16" s="7"/>
      <c r="K16" s="7"/>
      <c r="L16" s="3"/>
      <c r="M16" s="3"/>
      <c r="N16" s="3"/>
      <c r="O16" s="3"/>
      <c r="P16" s="3"/>
      <c r="Q16" s="3"/>
      <c r="R16" s="3"/>
      <c r="S16" s="3"/>
      <c r="T16" s="3"/>
    </row>
    <row r="17" spans="2:20" x14ac:dyDescent="0.2">
      <c r="B17" s="3"/>
      <c r="C17" s="6"/>
      <c r="D17" s="6"/>
      <c r="E17" s="7"/>
      <c r="F17" s="7"/>
      <c r="G17" s="7"/>
      <c r="H17" s="7"/>
      <c r="I17" s="7"/>
      <c r="J17" s="7"/>
      <c r="K17" s="7"/>
      <c r="L17" s="3"/>
      <c r="M17" s="3"/>
      <c r="N17" s="3"/>
      <c r="O17" s="3"/>
      <c r="P17" s="3"/>
      <c r="Q17" s="3"/>
      <c r="R17" s="3"/>
      <c r="S17" s="3"/>
      <c r="T17" s="3"/>
    </row>
    <row r="18" spans="2:20" x14ac:dyDescent="0.2">
      <c r="B18" s="3"/>
      <c r="C18" s="6"/>
      <c r="D18" s="6"/>
      <c r="E18" s="7"/>
      <c r="F18" s="7"/>
      <c r="G18" s="7"/>
      <c r="H18" s="7"/>
      <c r="I18" s="7"/>
      <c r="J18" s="7"/>
      <c r="K18" s="7"/>
      <c r="L18" s="3"/>
      <c r="M18" s="3"/>
      <c r="N18" s="3"/>
      <c r="O18" s="3"/>
      <c r="P18" s="3"/>
      <c r="Q18" s="3"/>
      <c r="R18" s="3"/>
      <c r="S18" s="3"/>
      <c r="T18" s="3"/>
    </row>
    <row r="19" spans="2:20" x14ac:dyDescent="0.2">
      <c r="B19" s="3"/>
      <c r="C19" s="6"/>
      <c r="D19" s="6"/>
      <c r="E19" s="7"/>
      <c r="F19" s="7"/>
      <c r="G19" s="7"/>
      <c r="H19" s="7"/>
      <c r="I19" s="7"/>
      <c r="J19" s="7"/>
      <c r="K19" s="7"/>
      <c r="L19" s="3"/>
      <c r="M19" s="3"/>
      <c r="N19" s="3"/>
      <c r="O19" s="3"/>
      <c r="P19" s="3"/>
      <c r="Q19" s="3"/>
      <c r="R19" s="3"/>
      <c r="S19" s="3"/>
      <c r="T19" s="3"/>
    </row>
    <row r="20" spans="2:20" x14ac:dyDescent="0.2">
      <c r="B20" s="3"/>
      <c r="C20" s="6"/>
      <c r="D20" s="6"/>
      <c r="E20" s="7"/>
      <c r="F20" s="7"/>
      <c r="G20" s="7"/>
      <c r="H20" s="7"/>
      <c r="I20" s="7"/>
      <c r="J20" s="7"/>
      <c r="K20" s="7"/>
      <c r="L20" s="3"/>
      <c r="M20" s="3"/>
      <c r="N20" s="3"/>
      <c r="O20" s="3"/>
      <c r="P20" s="3"/>
      <c r="Q20" s="3"/>
      <c r="R20" s="3"/>
      <c r="S20" s="3"/>
      <c r="T20" s="3"/>
    </row>
    <row r="21" spans="2:20" x14ac:dyDescent="0.2">
      <c r="B21" s="3"/>
      <c r="C21" s="6"/>
      <c r="D21" s="6"/>
      <c r="E21" s="7"/>
      <c r="F21" s="7"/>
      <c r="G21" s="7"/>
      <c r="H21" s="7"/>
      <c r="I21" s="7"/>
      <c r="J21" s="7"/>
      <c r="K21" s="7"/>
      <c r="L21" s="3"/>
      <c r="M21" s="3"/>
      <c r="N21" s="3"/>
      <c r="O21" s="3"/>
      <c r="P21" s="3"/>
      <c r="Q21" s="3"/>
      <c r="R21" s="3"/>
      <c r="S21" s="3"/>
      <c r="T21" s="3"/>
    </row>
    <row r="22" spans="2:20" ht="24.95" customHeight="1" x14ac:dyDescent="0.2">
      <c r="B22" s="3"/>
      <c r="C22" s="71"/>
      <c r="D22" s="71"/>
      <c r="E22" s="71"/>
      <c r="F22" s="71"/>
      <c r="G22" s="71"/>
      <c r="H22" s="71"/>
      <c r="I22" s="71"/>
      <c r="J22" s="71"/>
      <c r="K22" s="71"/>
      <c r="L22" s="3"/>
      <c r="M22" s="3"/>
      <c r="N22" s="3"/>
      <c r="O22" s="3"/>
      <c r="P22" s="3"/>
      <c r="Q22" s="3"/>
      <c r="R22" s="3"/>
      <c r="S22" s="3"/>
      <c r="T22" s="3"/>
    </row>
    <row r="23" spans="2:20" ht="24.95" customHeight="1" x14ac:dyDescent="0.2">
      <c r="B23" s="3"/>
      <c r="C23" s="25" t="s">
        <v>0</v>
      </c>
      <c r="D23" s="25" t="s">
        <v>1</v>
      </c>
      <c r="E23" s="41" t="s">
        <v>74</v>
      </c>
      <c r="F23" s="1" t="s">
        <v>30</v>
      </c>
      <c r="G23" s="1" t="s">
        <v>31</v>
      </c>
      <c r="H23" s="1" t="s">
        <v>32</v>
      </c>
      <c r="I23" s="1" t="s">
        <v>33</v>
      </c>
      <c r="J23" s="1" t="s">
        <v>34</v>
      </c>
      <c r="K23" s="1" t="s">
        <v>35</v>
      </c>
      <c r="L23" s="1" t="s">
        <v>36</v>
      </c>
      <c r="M23" s="1" t="s">
        <v>37</v>
      </c>
      <c r="N23" s="1" t="s">
        <v>38</v>
      </c>
      <c r="O23" s="1" t="s">
        <v>39</v>
      </c>
      <c r="P23" s="1" t="s">
        <v>40</v>
      </c>
      <c r="Q23" s="1" t="s">
        <v>41</v>
      </c>
      <c r="R23" s="2" t="s">
        <v>42</v>
      </c>
      <c r="S23" s="44" t="s">
        <v>76</v>
      </c>
      <c r="T23" s="3"/>
    </row>
    <row r="24" spans="2:20" x14ac:dyDescent="0.2">
      <c r="B24" s="3"/>
      <c r="C24" s="16" t="s">
        <v>2</v>
      </c>
      <c r="D24" s="53" t="s">
        <v>3</v>
      </c>
      <c r="E24" s="58">
        <v>28881783.010000002</v>
      </c>
      <c r="F24" s="59">
        <v>4639147.75</v>
      </c>
      <c r="G24" s="59">
        <v>7334955.9800000004</v>
      </c>
      <c r="H24" s="59">
        <v>10630381.1</v>
      </c>
      <c r="I24" s="59">
        <v>12745167.470000001</v>
      </c>
      <c r="J24" s="59">
        <v>14945492.640000001</v>
      </c>
      <c r="K24" s="58">
        <v>17277202.989999998</v>
      </c>
      <c r="L24" s="60">
        <v>19304345.640000001</v>
      </c>
      <c r="M24" s="59">
        <v>21460566.309999999</v>
      </c>
      <c r="N24" s="59">
        <v>24546228.690000001</v>
      </c>
      <c r="O24" s="59">
        <v>28571032.949999999</v>
      </c>
      <c r="P24" s="59">
        <v>32012479.800000001</v>
      </c>
      <c r="Q24" s="67">
        <v>37549583.689999998</v>
      </c>
      <c r="R24" s="13">
        <f>INDEX(F24:Q24,COUNTA(F24:Q24))</f>
        <v>37549583.689999998</v>
      </c>
      <c r="S24" s="42">
        <f>R24/E24</f>
        <v>1.3001130739400286</v>
      </c>
      <c r="T24" s="3"/>
    </row>
    <row r="25" spans="2:20" x14ac:dyDescent="0.2">
      <c r="B25" s="3"/>
      <c r="C25" s="16" t="s">
        <v>4</v>
      </c>
      <c r="D25" s="53" t="s">
        <v>5</v>
      </c>
      <c r="E25" s="58">
        <v>111146811.67</v>
      </c>
      <c r="F25" s="59">
        <v>2229939.84</v>
      </c>
      <c r="G25" s="59">
        <v>8718398.5899999999</v>
      </c>
      <c r="H25" s="59">
        <v>21850236.100000001</v>
      </c>
      <c r="I25" s="59">
        <v>30415953.629999999</v>
      </c>
      <c r="J25" s="59">
        <v>40872985.57</v>
      </c>
      <c r="K25" s="58">
        <v>49181930.329999998</v>
      </c>
      <c r="L25" s="60">
        <v>59628845.799999997</v>
      </c>
      <c r="M25" s="59">
        <v>71398727.010000005</v>
      </c>
      <c r="N25" s="59">
        <v>85120695.590000004</v>
      </c>
      <c r="O25" s="59">
        <v>103671685.45999999</v>
      </c>
      <c r="P25" s="59">
        <v>113454955.84999999</v>
      </c>
      <c r="Q25" s="67">
        <v>153842553.34999999</v>
      </c>
      <c r="R25" s="13">
        <f>INDEX(F25:Q25,COUNTA(F25:Q25))</f>
        <v>153842553.34999999</v>
      </c>
      <c r="S25" s="42">
        <f t="shared" ref="S25:S41" si="0">R25/E25</f>
        <v>1.3841382495681982</v>
      </c>
      <c r="T25" s="3"/>
    </row>
    <row r="26" spans="2:20" x14ac:dyDescent="0.2">
      <c r="B26" s="3"/>
      <c r="C26" s="16" t="s">
        <v>6</v>
      </c>
      <c r="D26" s="53" t="s">
        <v>7</v>
      </c>
      <c r="E26" s="58">
        <v>257251382.09</v>
      </c>
      <c r="F26" s="59">
        <v>21151654.710000001</v>
      </c>
      <c r="G26" s="59">
        <v>41163292.82</v>
      </c>
      <c r="H26" s="59">
        <v>61527866.350000001</v>
      </c>
      <c r="I26" s="59">
        <v>82585470.849999994</v>
      </c>
      <c r="J26" s="59">
        <v>109669154.33</v>
      </c>
      <c r="K26" s="58">
        <v>130618924.79000001</v>
      </c>
      <c r="L26" s="60">
        <v>152910796.28999999</v>
      </c>
      <c r="M26" s="59">
        <v>153684005.27000001</v>
      </c>
      <c r="N26" s="59">
        <v>175109373.46000001</v>
      </c>
      <c r="O26" s="59">
        <v>199302152.03999999</v>
      </c>
      <c r="P26" s="59">
        <v>230068938.02000001</v>
      </c>
      <c r="Q26" s="67">
        <v>272571303.36000001</v>
      </c>
      <c r="R26" s="13">
        <f t="shared" ref="R26:R40" si="1">INDEX(F26:Q26,COUNTA(F26:Q26))</f>
        <v>272571303.36000001</v>
      </c>
      <c r="S26" s="42">
        <f t="shared" si="0"/>
        <v>1.0595523380497924</v>
      </c>
      <c r="T26" s="3"/>
    </row>
    <row r="27" spans="2:20" x14ac:dyDescent="0.2">
      <c r="B27" s="3"/>
      <c r="C27" s="16" t="s">
        <v>8</v>
      </c>
      <c r="D27" s="53" t="s">
        <v>9</v>
      </c>
      <c r="E27" s="58">
        <v>276961</v>
      </c>
      <c r="F27" s="59">
        <v>14950</v>
      </c>
      <c r="G27" s="59">
        <v>16950</v>
      </c>
      <c r="H27" s="59">
        <v>17350</v>
      </c>
      <c r="I27" s="59">
        <v>21038</v>
      </c>
      <c r="J27" s="59">
        <v>244963</v>
      </c>
      <c r="K27" s="58">
        <v>256276</v>
      </c>
      <c r="L27" s="60">
        <v>257286</v>
      </c>
      <c r="M27" s="59">
        <v>258286</v>
      </c>
      <c r="N27" s="59">
        <v>282886</v>
      </c>
      <c r="O27" s="59">
        <v>284986</v>
      </c>
      <c r="P27" s="59">
        <v>285986</v>
      </c>
      <c r="Q27" s="67">
        <v>295086</v>
      </c>
      <c r="R27" s="13">
        <f t="shared" si="1"/>
        <v>295086</v>
      </c>
      <c r="S27" s="42">
        <f t="shared" si="0"/>
        <v>1.0654424269120923</v>
      </c>
      <c r="T27" s="3"/>
    </row>
    <row r="28" spans="2:20" x14ac:dyDescent="0.2">
      <c r="B28" s="3"/>
      <c r="C28" s="16" t="s">
        <v>10</v>
      </c>
      <c r="D28" s="53" t="s">
        <v>11</v>
      </c>
      <c r="E28" s="58">
        <v>12997331.15</v>
      </c>
      <c r="F28" s="59">
        <v>41200</v>
      </c>
      <c r="G28" s="59">
        <v>119324</v>
      </c>
      <c r="H28" s="59">
        <v>354213</v>
      </c>
      <c r="I28" s="59">
        <v>374213</v>
      </c>
      <c r="J28" s="59">
        <v>391125</v>
      </c>
      <c r="K28" s="58">
        <v>404775</v>
      </c>
      <c r="L28" s="60">
        <v>432864</v>
      </c>
      <c r="M28" s="59">
        <v>568870.35</v>
      </c>
      <c r="N28" s="59">
        <v>599173.35</v>
      </c>
      <c r="O28" s="59">
        <v>9580273.25</v>
      </c>
      <c r="P28" s="59">
        <v>7934363.25</v>
      </c>
      <c r="Q28" s="67">
        <v>8069669.25</v>
      </c>
      <c r="R28" s="13">
        <f t="shared" si="1"/>
        <v>8069669.25</v>
      </c>
      <c r="S28" s="42">
        <f t="shared" si="0"/>
        <v>0.6208712509413904</v>
      </c>
      <c r="T28" s="3"/>
    </row>
    <row r="29" spans="2:20" x14ac:dyDescent="0.2">
      <c r="B29" s="3"/>
      <c r="C29" s="16" t="s">
        <v>12</v>
      </c>
      <c r="D29" s="53" t="s">
        <v>13</v>
      </c>
      <c r="E29" s="58">
        <v>140761506.97</v>
      </c>
      <c r="F29" s="59">
        <v>9375708.3900000006</v>
      </c>
      <c r="G29" s="59">
        <v>18250299.280000001</v>
      </c>
      <c r="H29" s="59">
        <v>31718967.010000002</v>
      </c>
      <c r="I29" s="59">
        <v>41404558.079999998</v>
      </c>
      <c r="J29" s="59">
        <v>52098912.280000001</v>
      </c>
      <c r="K29" s="58">
        <v>69668905.819999993</v>
      </c>
      <c r="L29" s="60">
        <v>79235356.890000001</v>
      </c>
      <c r="M29" s="59">
        <v>89806376.739999995</v>
      </c>
      <c r="N29" s="59">
        <v>103176765.65000001</v>
      </c>
      <c r="O29" s="59">
        <v>112905839.63</v>
      </c>
      <c r="P29" s="59">
        <v>122368834.47</v>
      </c>
      <c r="Q29" s="67">
        <v>156507156.50999999</v>
      </c>
      <c r="R29" s="13">
        <f t="shared" si="1"/>
        <v>156507156.50999999</v>
      </c>
      <c r="S29" s="42">
        <f t="shared" si="0"/>
        <v>1.1118604786133457</v>
      </c>
      <c r="T29" s="3"/>
    </row>
    <row r="30" spans="2:20" x14ac:dyDescent="0.2">
      <c r="B30" s="3"/>
      <c r="C30" s="16" t="s">
        <v>77</v>
      </c>
      <c r="D30" s="54" t="s">
        <v>78</v>
      </c>
      <c r="E30" s="58">
        <v>3612795.22</v>
      </c>
      <c r="F30" s="59">
        <v>16921</v>
      </c>
      <c r="G30" s="59">
        <v>1091528.17</v>
      </c>
      <c r="H30" s="59">
        <v>5563420.9800000004</v>
      </c>
      <c r="I30" s="59">
        <v>6760923.6399999997</v>
      </c>
      <c r="J30" s="59">
        <v>6840315.0700000003</v>
      </c>
      <c r="K30" s="58">
        <v>7089473.0700000003</v>
      </c>
      <c r="L30" s="60">
        <v>6637788.0700000003</v>
      </c>
      <c r="M30" s="59">
        <v>6711635.0700000003</v>
      </c>
      <c r="N30" s="59">
        <v>6753177.8700000001</v>
      </c>
      <c r="O30" s="59">
        <v>8036519.71</v>
      </c>
      <c r="P30" s="59">
        <v>8171144.8700000001</v>
      </c>
      <c r="Q30" s="67">
        <v>8289676.2000000002</v>
      </c>
      <c r="R30" s="13">
        <f t="shared" si="1"/>
        <v>8289676.2000000002</v>
      </c>
      <c r="S30" s="42"/>
      <c r="T30" s="3"/>
    </row>
    <row r="31" spans="2:20" x14ac:dyDescent="0.2">
      <c r="B31" s="3"/>
      <c r="C31" s="16" t="s">
        <v>14</v>
      </c>
      <c r="D31" s="53" t="s">
        <v>15</v>
      </c>
      <c r="E31" s="58">
        <v>4871627348.7700005</v>
      </c>
      <c r="F31" s="59">
        <v>331028639.83999997</v>
      </c>
      <c r="G31" s="59">
        <v>862505533.34000003</v>
      </c>
      <c r="H31" s="59">
        <v>1419659068.6400001</v>
      </c>
      <c r="I31" s="59">
        <v>1957651413.8</v>
      </c>
      <c r="J31" s="59">
        <v>2517325892.75</v>
      </c>
      <c r="K31" s="58">
        <v>2976111647.4400001</v>
      </c>
      <c r="L31" s="60">
        <v>3531124819.96</v>
      </c>
      <c r="M31" s="59">
        <v>4035977221.9499998</v>
      </c>
      <c r="N31" s="59">
        <v>4537420340.0200005</v>
      </c>
      <c r="O31" s="59">
        <v>4870314403.9099998</v>
      </c>
      <c r="P31" s="59">
        <v>4870314422.5799999</v>
      </c>
      <c r="Q31" s="67">
        <v>5478542757.0600004</v>
      </c>
      <c r="R31" s="13">
        <f>INDEX(F31:Q31,COUNTA(F31:Q31))</f>
        <v>5478542757.0600004</v>
      </c>
      <c r="S31" s="42">
        <f t="shared" si="0"/>
        <v>1.1245816571834533</v>
      </c>
      <c r="T31" s="3"/>
    </row>
    <row r="32" spans="2:20" x14ac:dyDescent="0.2">
      <c r="B32" s="3"/>
      <c r="C32" s="16" t="s">
        <v>16</v>
      </c>
      <c r="D32" s="53" t="s">
        <v>17</v>
      </c>
      <c r="E32" s="58">
        <v>546370979.27999997</v>
      </c>
      <c r="F32" s="59">
        <v>53260088</v>
      </c>
      <c r="G32" s="59">
        <v>109531796</v>
      </c>
      <c r="H32" s="59">
        <v>168753096</v>
      </c>
      <c r="I32" s="59">
        <v>230626720</v>
      </c>
      <c r="J32" s="59">
        <v>293332143.57999998</v>
      </c>
      <c r="K32" s="58">
        <v>347448197.35000002</v>
      </c>
      <c r="L32" s="60">
        <v>415281167.79000002</v>
      </c>
      <c r="M32" s="59">
        <v>461722292.79000002</v>
      </c>
      <c r="N32" s="59">
        <v>506199359.89999998</v>
      </c>
      <c r="O32" s="59">
        <v>552014758.89999998</v>
      </c>
      <c r="P32" s="59">
        <v>596593574.25999999</v>
      </c>
      <c r="Q32" s="67">
        <v>640848375.13999999</v>
      </c>
      <c r="R32" s="13">
        <f t="shared" si="1"/>
        <v>640848375.13999999</v>
      </c>
      <c r="S32" s="42">
        <f t="shared" si="0"/>
        <v>1.1729180345275676</v>
      </c>
      <c r="T32" s="3"/>
    </row>
    <row r="33" spans="2:20" x14ac:dyDescent="0.2">
      <c r="B33" s="3"/>
      <c r="C33" s="16" t="s">
        <v>18</v>
      </c>
      <c r="D33" s="53" t="s">
        <v>19</v>
      </c>
      <c r="E33" s="58">
        <v>18980620</v>
      </c>
      <c r="F33" s="59">
        <v>0</v>
      </c>
      <c r="G33" s="59">
        <v>0</v>
      </c>
      <c r="H33" s="59">
        <v>24747310</v>
      </c>
      <c r="I33" s="59">
        <v>24747310</v>
      </c>
      <c r="J33" s="59">
        <v>24747310</v>
      </c>
      <c r="K33" s="58">
        <v>24747310</v>
      </c>
      <c r="L33" s="60">
        <v>24747310</v>
      </c>
      <c r="M33" s="59">
        <v>24747310</v>
      </c>
      <c r="N33" s="59">
        <v>24747310</v>
      </c>
      <c r="O33" s="59">
        <v>24747310</v>
      </c>
      <c r="P33" s="59">
        <v>24747310</v>
      </c>
      <c r="Q33" s="67">
        <v>24747310</v>
      </c>
      <c r="R33" s="13">
        <f t="shared" si="1"/>
        <v>24747310</v>
      </c>
      <c r="S33" s="42">
        <f t="shared" si="0"/>
        <v>1.30381989629422</v>
      </c>
      <c r="T33" s="3"/>
    </row>
    <row r="34" spans="2:20" x14ac:dyDescent="0.2">
      <c r="B34" s="3"/>
      <c r="C34" s="10" t="s">
        <v>65</v>
      </c>
      <c r="D34" s="55"/>
      <c r="E34" s="11">
        <f>SUM(E24:E33)</f>
        <v>5991907519.1599998</v>
      </c>
      <c r="F34" s="11">
        <v>421758249.52999997</v>
      </c>
      <c r="G34" s="11">
        <v>1048732078.1799999</v>
      </c>
      <c r="H34" s="11">
        <v>1744821909.1800001</v>
      </c>
      <c r="I34" s="11">
        <v>2387332768.4699998</v>
      </c>
      <c r="J34" s="11">
        <v>3060468294.2199998</v>
      </c>
      <c r="K34" s="11">
        <v>3622804642.79</v>
      </c>
      <c r="L34" s="56">
        <v>4289560580.4400001</v>
      </c>
      <c r="M34" s="11">
        <v>4866335291.4899998</v>
      </c>
      <c r="N34" s="11">
        <v>5463955310.5299997</v>
      </c>
      <c r="O34" s="11">
        <v>5909428961.8500004</v>
      </c>
      <c r="P34" s="11">
        <v>6005952009.1000004</v>
      </c>
      <c r="Q34" s="11">
        <f>SUM(Q24:Q33)</f>
        <v>6781263470.5600004</v>
      </c>
      <c r="R34" s="14">
        <f t="shared" si="1"/>
        <v>6781263470.5600004</v>
      </c>
      <c r="S34" s="43">
        <f t="shared" si="0"/>
        <v>1.1317370050982796</v>
      </c>
      <c r="T34" s="3"/>
    </row>
    <row r="35" spans="2:20" x14ac:dyDescent="0.2">
      <c r="B35" s="3"/>
      <c r="C35" s="16" t="s">
        <v>20</v>
      </c>
      <c r="D35" s="53" t="s">
        <v>21</v>
      </c>
      <c r="E35" s="58">
        <v>104184840.48</v>
      </c>
      <c r="F35" s="59">
        <v>39270533.43</v>
      </c>
      <c r="G35" s="59">
        <v>49459507.579999998</v>
      </c>
      <c r="H35" s="59">
        <v>55124540.189999998</v>
      </c>
      <c r="I35" s="59">
        <v>60014519.420000002</v>
      </c>
      <c r="J35" s="59">
        <v>65920903.210000001</v>
      </c>
      <c r="K35" s="58">
        <v>70114635.629999995</v>
      </c>
      <c r="L35" s="59">
        <v>77913833.480000004</v>
      </c>
      <c r="M35" s="59">
        <v>83801679.730000004</v>
      </c>
      <c r="N35" s="59">
        <v>87828042.480000004</v>
      </c>
      <c r="O35" s="59">
        <v>92578758.140000001</v>
      </c>
      <c r="P35" s="59">
        <v>99720617.319999993</v>
      </c>
      <c r="Q35" s="67">
        <v>105642144.94</v>
      </c>
      <c r="R35" s="13">
        <f t="shared" si="1"/>
        <v>105642144.94</v>
      </c>
      <c r="S35" s="42">
        <f t="shared" si="0"/>
        <v>1.0139876824045218</v>
      </c>
      <c r="T35" s="3"/>
    </row>
    <row r="36" spans="2:20" x14ac:dyDescent="0.2">
      <c r="B36" s="3"/>
      <c r="C36" s="16" t="s">
        <v>22</v>
      </c>
      <c r="D36" s="53" t="s">
        <v>23</v>
      </c>
      <c r="E36" s="58">
        <v>81370588.980000004</v>
      </c>
      <c r="F36" s="59">
        <v>4478507.5999999996</v>
      </c>
      <c r="G36" s="59">
        <v>16012870.390000001</v>
      </c>
      <c r="H36" s="59">
        <v>18206982.789999999</v>
      </c>
      <c r="I36" s="59">
        <v>26457522.109999999</v>
      </c>
      <c r="J36" s="59">
        <v>44862761.310000002</v>
      </c>
      <c r="K36" s="58">
        <v>40737697.130000003</v>
      </c>
      <c r="L36" s="59">
        <v>43729722.460000001</v>
      </c>
      <c r="M36" s="59">
        <v>44609961.579999998</v>
      </c>
      <c r="N36" s="59">
        <v>47486838.380000003</v>
      </c>
      <c r="O36" s="59">
        <v>54413014.439999998</v>
      </c>
      <c r="P36" s="59">
        <v>55467441.399999999</v>
      </c>
      <c r="Q36" s="67">
        <v>59828104.109999999</v>
      </c>
      <c r="R36" s="13">
        <f t="shared" si="1"/>
        <v>59828104.109999999</v>
      </c>
      <c r="S36" s="42">
        <f t="shared" si="0"/>
        <v>0.73525465232536402</v>
      </c>
      <c r="T36" s="3"/>
    </row>
    <row r="37" spans="2:20" x14ac:dyDescent="0.2">
      <c r="B37" s="3"/>
      <c r="C37" s="16" t="s">
        <v>24</v>
      </c>
      <c r="D37" s="53" t="s">
        <v>25</v>
      </c>
      <c r="E37" s="58">
        <v>4924898343.1999998</v>
      </c>
      <c r="F37" s="59">
        <v>330038918.06</v>
      </c>
      <c r="G37" s="59">
        <v>869969528.85000002</v>
      </c>
      <c r="H37" s="59">
        <v>1425281067.28</v>
      </c>
      <c r="I37" s="59">
        <v>1975156306.51</v>
      </c>
      <c r="J37" s="59">
        <v>2529345027.9899998</v>
      </c>
      <c r="K37" s="58">
        <v>3000543083.52</v>
      </c>
      <c r="L37" s="59">
        <v>3555329675.5700002</v>
      </c>
      <c r="M37" s="59">
        <v>4059819787.4499998</v>
      </c>
      <c r="N37" s="59">
        <v>4561251897.1199999</v>
      </c>
      <c r="O37" s="59">
        <v>4895862203.7399998</v>
      </c>
      <c r="P37" s="59">
        <v>4896475269.75</v>
      </c>
      <c r="Q37" s="67">
        <v>5526880191.29</v>
      </c>
      <c r="R37" s="13">
        <f t="shared" si="1"/>
        <v>5526880191.29</v>
      </c>
      <c r="S37" s="42">
        <f t="shared" si="0"/>
        <v>1.1222323398656908</v>
      </c>
      <c r="T37" s="3"/>
    </row>
    <row r="38" spans="2:20" x14ac:dyDescent="0.2">
      <c r="B38" s="3"/>
      <c r="C38" s="16" t="s">
        <v>26</v>
      </c>
      <c r="D38" s="53" t="s">
        <v>27</v>
      </c>
      <c r="E38" s="58">
        <v>119768939.41</v>
      </c>
      <c r="F38" s="59">
        <v>5955355.4400000004</v>
      </c>
      <c r="G38" s="59">
        <v>11510109.51</v>
      </c>
      <c r="H38" s="59">
        <v>18227459.219999999</v>
      </c>
      <c r="I38" s="59">
        <v>24833088.359999999</v>
      </c>
      <c r="J38" s="59">
        <v>31808210.73</v>
      </c>
      <c r="K38" s="58">
        <v>39715412.859999999</v>
      </c>
      <c r="L38" s="59">
        <v>46393067.390000001</v>
      </c>
      <c r="M38" s="59">
        <v>53100615.469999999</v>
      </c>
      <c r="N38" s="59">
        <v>59724171.689999998</v>
      </c>
      <c r="O38" s="59">
        <v>66597881.479999997</v>
      </c>
      <c r="P38" s="59">
        <v>74537112.340000004</v>
      </c>
      <c r="Q38" s="67">
        <v>113218334.16</v>
      </c>
      <c r="R38" s="13">
        <f t="shared" si="1"/>
        <v>113218334.16</v>
      </c>
      <c r="S38" s="42">
        <f t="shared" si="0"/>
        <v>0.94530630994756004</v>
      </c>
      <c r="T38" s="3"/>
    </row>
    <row r="39" spans="2:20" x14ac:dyDescent="0.2">
      <c r="B39" s="3"/>
      <c r="C39" s="16" t="s">
        <v>28</v>
      </c>
      <c r="D39" s="53" t="s">
        <v>29</v>
      </c>
      <c r="E39" s="58">
        <v>945467078.54999995</v>
      </c>
      <c r="F39" s="59">
        <v>69120706.25</v>
      </c>
      <c r="G39" s="59">
        <v>139652312.09999999</v>
      </c>
      <c r="H39" s="59">
        <v>244740445.05000001</v>
      </c>
      <c r="I39" s="59">
        <v>297202798.38</v>
      </c>
      <c r="J39" s="59">
        <v>371592022.25</v>
      </c>
      <c r="K39" s="58">
        <v>502597155.19999999</v>
      </c>
      <c r="L39" s="59">
        <v>649989337.94000006</v>
      </c>
      <c r="M39" s="59">
        <v>720334057.75</v>
      </c>
      <c r="N39" s="59">
        <v>799606479.20000005</v>
      </c>
      <c r="O39" s="59">
        <v>860963599.12</v>
      </c>
      <c r="P39" s="59">
        <v>937899690.13</v>
      </c>
      <c r="Q39" s="67">
        <v>1067460803.45</v>
      </c>
      <c r="R39" s="13">
        <f t="shared" si="1"/>
        <v>1067460803.45</v>
      </c>
      <c r="S39" s="42">
        <f t="shared" si="0"/>
        <v>1.1290301139697998</v>
      </c>
      <c r="T39" s="3"/>
    </row>
    <row r="40" spans="2:20" x14ac:dyDescent="0.2">
      <c r="B40" s="3"/>
      <c r="C40" s="10" t="s">
        <v>66</v>
      </c>
      <c r="D40" s="55"/>
      <c r="E40" s="11">
        <f>SUM(E35:E39)</f>
        <v>6175689790.6199999</v>
      </c>
      <c r="F40" s="11">
        <v>448864020.77999997</v>
      </c>
      <c r="G40" s="11">
        <v>1086604328.4300001</v>
      </c>
      <c r="H40" s="11">
        <v>1761580494.53</v>
      </c>
      <c r="I40" s="11">
        <v>2383664234.7800002</v>
      </c>
      <c r="J40" s="11">
        <v>3043528925.4899998</v>
      </c>
      <c r="K40" s="11">
        <v>3653707984.3400002</v>
      </c>
      <c r="L40" s="56">
        <v>4373355636.8400002</v>
      </c>
      <c r="M40" s="11">
        <v>4961666101.9799995</v>
      </c>
      <c r="N40" s="11">
        <v>5555897428.8699999</v>
      </c>
      <c r="O40" s="11">
        <v>5970415456.9200001</v>
      </c>
      <c r="P40" s="11">
        <v>6064100130.9399996</v>
      </c>
      <c r="Q40" s="11">
        <f>SUM(Q35:Q39)</f>
        <v>6873029577.9499998</v>
      </c>
      <c r="R40" s="14">
        <f t="shared" si="1"/>
        <v>6873029577.9499998</v>
      </c>
      <c r="S40" s="43">
        <f t="shared" si="0"/>
        <v>1.1129169066084181</v>
      </c>
      <c r="T40" s="3"/>
    </row>
    <row r="41" spans="2:20" x14ac:dyDescent="0.2">
      <c r="B41" s="3"/>
      <c r="C41" s="72" t="s">
        <v>67</v>
      </c>
      <c r="D41" s="73"/>
      <c r="E41" s="15">
        <f t="shared" ref="E41:Q41" si="2">E40-E34</f>
        <v>183782271.46000004</v>
      </c>
      <c r="F41" s="15">
        <f t="shared" si="2"/>
        <v>27105771.25</v>
      </c>
      <c r="G41" s="15">
        <f t="shared" si="2"/>
        <v>37872250.250000119</v>
      </c>
      <c r="H41" s="15">
        <f t="shared" si="2"/>
        <v>16758585.349999905</v>
      </c>
      <c r="I41" s="15">
        <f t="shared" si="2"/>
        <v>-3668533.6899995804</v>
      </c>
      <c r="J41" s="15">
        <f t="shared" si="2"/>
        <v>-16939368.730000019</v>
      </c>
      <c r="K41" s="15">
        <f t="shared" si="2"/>
        <v>30903341.550000191</v>
      </c>
      <c r="L41" s="57">
        <f t="shared" si="2"/>
        <v>83795056.400000095</v>
      </c>
      <c r="M41" s="15">
        <f t="shared" si="2"/>
        <v>95330810.489999771</v>
      </c>
      <c r="N41" s="15">
        <f t="shared" si="2"/>
        <v>91942118.340000153</v>
      </c>
      <c r="O41" s="15">
        <f t="shared" si="2"/>
        <v>60986495.069999695</v>
      </c>
      <c r="P41" s="15">
        <f t="shared" si="2"/>
        <v>58148121.839999199</v>
      </c>
      <c r="Q41" s="15">
        <f t="shared" si="2"/>
        <v>91766107.38999939</v>
      </c>
      <c r="R41" s="37">
        <f>INDEX(F41:Q41,COUNTA(F41:Q41))</f>
        <v>91766107.38999939</v>
      </c>
      <c r="S41" s="42">
        <f t="shared" si="0"/>
        <v>0.49931969314010877</v>
      </c>
      <c r="T41" s="3"/>
    </row>
    <row r="42" spans="2:20" x14ac:dyDescent="0.2">
      <c r="B42" s="3"/>
      <c r="C42" s="6"/>
      <c r="D42" s="6"/>
      <c r="E42" s="6"/>
      <c r="F42" s="7"/>
      <c r="G42" s="7"/>
      <c r="H42" s="7"/>
      <c r="I42" s="7"/>
      <c r="J42" s="7"/>
      <c r="K42" s="7"/>
      <c r="L42" s="7"/>
      <c r="M42" s="3"/>
      <c r="N42" s="3"/>
      <c r="O42" s="3"/>
      <c r="P42" s="48"/>
      <c r="Q42" s="48"/>
      <c r="R42" s="3"/>
      <c r="S42" s="3"/>
      <c r="T42" s="3"/>
    </row>
    <row r="43" spans="2:20" x14ac:dyDescent="0.2">
      <c r="B43" s="17"/>
      <c r="C43" s="18"/>
      <c r="D43" s="18"/>
      <c r="E43" s="18"/>
      <c r="F43" s="19"/>
      <c r="G43" s="19"/>
      <c r="H43" s="19"/>
      <c r="I43" s="19"/>
      <c r="J43" s="19"/>
      <c r="K43" s="19"/>
      <c r="L43" s="19"/>
      <c r="M43" s="17"/>
      <c r="N43" s="17"/>
      <c r="O43" s="17"/>
      <c r="P43" s="49"/>
      <c r="Q43" s="49"/>
      <c r="R43" s="17"/>
      <c r="S43" s="17"/>
      <c r="T43" s="17"/>
    </row>
    <row r="44" spans="2:20" ht="25.5" customHeight="1" x14ac:dyDescent="0.2">
      <c r="B44" s="17"/>
      <c r="C44" s="25" t="s">
        <v>64</v>
      </c>
      <c r="D44" s="25" t="s">
        <v>63</v>
      </c>
      <c r="E44" s="25" t="s">
        <v>72</v>
      </c>
      <c r="F44" s="1" t="s">
        <v>30</v>
      </c>
      <c r="G44" s="1" t="s">
        <v>31</v>
      </c>
      <c r="H44" s="1" t="s">
        <v>32</v>
      </c>
      <c r="I44" s="1" t="s">
        <v>33</v>
      </c>
      <c r="J44" s="1" t="s">
        <v>34</v>
      </c>
      <c r="K44" s="1" t="s">
        <v>35</v>
      </c>
      <c r="L44" s="1" t="s">
        <v>36</v>
      </c>
      <c r="M44" s="1" t="s">
        <v>37</v>
      </c>
      <c r="N44" s="1" t="s">
        <v>38</v>
      </c>
      <c r="O44" s="1" t="s">
        <v>39</v>
      </c>
      <c r="P44" s="1" t="s">
        <v>40</v>
      </c>
      <c r="Q44" s="1" t="s">
        <v>41</v>
      </c>
      <c r="R44" s="2" t="s">
        <v>42</v>
      </c>
      <c r="S44" s="40" t="s">
        <v>73</v>
      </c>
      <c r="T44" s="17"/>
    </row>
    <row r="45" spans="2:20" x14ac:dyDescent="0.2">
      <c r="B45" s="17"/>
      <c r="C45" s="74" t="s">
        <v>46</v>
      </c>
      <c r="D45" s="74"/>
      <c r="E45" s="27">
        <v>6466688595.8500004</v>
      </c>
      <c r="F45" s="27">
        <v>7285108092.9300003</v>
      </c>
      <c r="G45" s="27">
        <v>7250506282.8999996</v>
      </c>
      <c r="H45" s="27">
        <v>7142981838.7600002</v>
      </c>
      <c r="I45" s="27">
        <v>7078310838.5</v>
      </c>
      <c r="J45" s="27">
        <v>7064751236.0900002</v>
      </c>
      <c r="K45" s="27">
        <v>7050031625.3500004</v>
      </c>
      <c r="L45" s="27">
        <v>7001437606.7399998</v>
      </c>
      <c r="M45" s="27">
        <v>6930443318.4499998</v>
      </c>
      <c r="N45" s="27">
        <v>6888346792.6300001</v>
      </c>
      <c r="O45" s="27">
        <v>6751011017.4700003</v>
      </c>
      <c r="P45" s="50">
        <v>7213858212.71</v>
      </c>
      <c r="Q45" s="50">
        <v>7101136850.6099997</v>
      </c>
      <c r="R45" s="38">
        <f>INDEX(F45:Q45,COUNTA(F45:Q45))</f>
        <v>7101136850.6099997</v>
      </c>
      <c r="S45" s="68">
        <f>R45-E45</f>
        <v>634448254.75999928</v>
      </c>
      <c r="T45" s="17"/>
    </row>
    <row r="46" spans="2:20" x14ac:dyDescent="0.2">
      <c r="B46" s="17"/>
      <c r="C46" s="78" t="s">
        <v>43</v>
      </c>
      <c r="D46" s="79"/>
      <c r="E46" s="23">
        <v>5666331065.8000002</v>
      </c>
      <c r="F46" s="23">
        <v>5658129458.79</v>
      </c>
      <c r="G46" s="23">
        <v>5668113939.0500002</v>
      </c>
      <c r="H46" s="23">
        <v>5683961424.8999996</v>
      </c>
      <c r="I46" s="23">
        <v>5708840013.0799999</v>
      </c>
      <c r="J46" s="23">
        <v>5735852344.4399996</v>
      </c>
      <c r="K46" s="23">
        <v>5752583820.4799995</v>
      </c>
      <c r="L46" s="23">
        <v>5771836152.1199999</v>
      </c>
      <c r="M46" s="23">
        <v>5789736453.04</v>
      </c>
      <c r="N46" s="23">
        <v>5793480903.1800003</v>
      </c>
      <c r="O46" s="23">
        <v>5916173832.9300003</v>
      </c>
      <c r="P46" s="51">
        <v>6441715783.6199999</v>
      </c>
      <c r="Q46" s="51">
        <v>6483420489.5699997</v>
      </c>
      <c r="R46" s="13">
        <f t="shared" ref="R46:R63" si="3">INDEX(F46:Q46,COUNTA(F46:Q46))</f>
        <v>6483420489.5699997</v>
      </c>
      <c r="S46" s="69">
        <f t="shared" ref="S46:S63" si="4">R46-E46</f>
        <v>817089423.7699995</v>
      </c>
      <c r="T46" s="17"/>
    </row>
    <row r="47" spans="2:20" x14ac:dyDescent="0.2">
      <c r="B47" s="17"/>
      <c r="C47" s="5"/>
      <c r="D47" s="26" t="s">
        <v>44</v>
      </c>
      <c r="E47" s="36">
        <v>14814851.17</v>
      </c>
      <c r="F47" s="23">
        <v>14586432.17</v>
      </c>
      <c r="G47" s="23">
        <v>14358013.17</v>
      </c>
      <c r="H47" s="23">
        <v>14432094.17</v>
      </c>
      <c r="I47" s="23">
        <v>14404838.17</v>
      </c>
      <c r="J47" s="23">
        <v>14485939.76</v>
      </c>
      <c r="K47" s="23">
        <v>14345160.060000001</v>
      </c>
      <c r="L47" s="23">
        <v>14118918.060000001</v>
      </c>
      <c r="M47" s="24">
        <v>14188165.060000001</v>
      </c>
      <c r="N47" s="45">
        <v>13955891.060000001</v>
      </c>
      <c r="O47" s="24">
        <v>14185788.91</v>
      </c>
      <c r="P47" s="46">
        <v>15446723.25</v>
      </c>
      <c r="Q47" s="13">
        <v>16977887.649999999</v>
      </c>
      <c r="R47" s="13">
        <f t="shared" si="3"/>
        <v>16977887.649999999</v>
      </c>
      <c r="S47" s="69">
        <f t="shared" si="4"/>
        <v>2163036.4799999986</v>
      </c>
      <c r="T47" s="17"/>
    </row>
    <row r="48" spans="2:20" x14ac:dyDescent="0.2">
      <c r="B48" s="17"/>
      <c r="C48" s="5"/>
      <c r="D48" s="26" t="s">
        <v>47</v>
      </c>
      <c r="E48" s="36">
        <v>4264968961.5999999</v>
      </c>
      <c r="F48" s="23">
        <v>4256995773.5900002</v>
      </c>
      <c r="G48" s="23">
        <v>4267208672.8499999</v>
      </c>
      <c r="H48" s="23">
        <v>4282982077.6999998</v>
      </c>
      <c r="I48" s="23">
        <v>4307887921.8800001</v>
      </c>
      <c r="J48" s="23">
        <v>4334819151.6499996</v>
      </c>
      <c r="K48" s="23">
        <v>4351125611.3900003</v>
      </c>
      <c r="L48" s="23">
        <v>4370315185.0299997</v>
      </c>
      <c r="M48" s="24">
        <v>4388146238.9499998</v>
      </c>
      <c r="N48" s="46">
        <v>4392122963.0900002</v>
      </c>
      <c r="O48" s="24">
        <v>4514585994.9899998</v>
      </c>
      <c r="P48" s="13">
        <v>5038867011.3400002</v>
      </c>
      <c r="Q48" s="13">
        <v>5090177024.0299997</v>
      </c>
      <c r="R48" s="13">
        <f t="shared" si="3"/>
        <v>5090177024.0299997</v>
      </c>
      <c r="S48" s="69">
        <f t="shared" si="4"/>
        <v>825208062.42999983</v>
      </c>
      <c r="T48" s="17"/>
    </row>
    <row r="49" spans="2:20" x14ac:dyDescent="0.2">
      <c r="B49" s="17"/>
      <c r="C49" s="5"/>
      <c r="D49" s="26" t="s">
        <v>48</v>
      </c>
      <c r="E49" s="36">
        <v>1375851968</v>
      </c>
      <c r="F49" s="23">
        <v>1375851968</v>
      </c>
      <c r="G49" s="23">
        <v>1375851968</v>
      </c>
      <c r="H49" s="23">
        <v>1375851968</v>
      </c>
      <c r="I49" s="23">
        <v>1375851968</v>
      </c>
      <c r="J49" s="23">
        <v>1375851968</v>
      </c>
      <c r="K49" s="23">
        <v>1375851968</v>
      </c>
      <c r="L49" s="23">
        <v>1376140968</v>
      </c>
      <c r="M49" s="24">
        <v>1376140968</v>
      </c>
      <c r="N49" s="46">
        <v>1376140968</v>
      </c>
      <c r="O49" s="24">
        <v>1376140968</v>
      </c>
      <c r="P49" s="13">
        <v>1376140968</v>
      </c>
      <c r="Q49" s="13">
        <v>1376140968</v>
      </c>
      <c r="R49" s="13">
        <f t="shared" si="3"/>
        <v>1376140968</v>
      </c>
      <c r="S49" s="69">
        <f t="shared" si="4"/>
        <v>289000</v>
      </c>
      <c r="T49" s="17"/>
    </row>
    <row r="50" spans="2:20" x14ac:dyDescent="0.2">
      <c r="B50" s="17"/>
      <c r="C50" s="5"/>
      <c r="D50" s="26" t="s">
        <v>49</v>
      </c>
      <c r="E50" s="36">
        <v>10695285.029999999</v>
      </c>
      <c r="F50" s="23">
        <v>10695285.029999999</v>
      </c>
      <c r="G50" s="23">
        <v>10695285.029999999</v>
      </c>
      <c r="H50" s="23">
        <v>10695285.029999999</v>
      </c>
      <c r="I50" s="23">
        <v>10695285.029999999</v>
      </c>
      <c r="J50" s="23">
        <v>10695285.029999999</v>
      </c>
      <c r="K50" s="23">
        <v>11261081.029999999</v>
      </c>
      <c r="L50" s="23">
        <v>11261081.029999999</v>
      </c>
      <c r="M50" s="24">
        <v>11261081.029999999</v>
      </c>
      <c r="N50" s="46">
        <v>11261081.029999999</v>
      </c>
      <c r="O50" s="24">
        <v>11261081.029999999</v>
      </c>
      <c r="P50" s="13">
        <v>11261081.029999999</v>
      </c>
      <c r="Q50" s="13">
        <v>124609.89</v>
      </c>
      <c r="R50" s="13">
        <f t="shared" si="3"/>
        <v>124609.89</v>
      </c>
      <c r="S50" s="69">
        <f t="shared" si="4"/>
        <v>-10570675.139999999</v>
      </c>
      <c r="T50" s="17"/>
    </row>
    <row r="51" spans="2:20" x14ac:dyDescent="0.2">
      <c r="B51" s="17"/>
      <c r="C51" s="76" t="s">
        <v>50</v>
      </c>
      <c r="D51" s="77"/>
      <c r="E51" s="28">
        <v>800357530.04999995</v>
      </c>
      <c r="F51" s="28">
        <v>1626978634.1400001</v>
      </c>
      <c r="G51" s="28">
        <v>1582392343.8499999</v>
      </c>
      <c r="H51" s="28">
        <v>1459020413.8599999</v>
      </c>
      <c r="I51" s="28">
        <v>1369470825.4200001</v>
      </c>
      <c r="J51" s="28">
        <v>1328898891.6500001</v>
      </c>
      <c r="K51" s="28">
        <v>1297447804.8699999</v>
      </c>
      <c r="L51" s="28">
        <v>1229601454.6199999</v>
      </c>
      <c r="M51" s="28">
        <v>1140706865.4100001</v>
      </c>
      <c r="N51" s="47">
        <v>1094865889.45</v>
      </c>
      <c r="O51" s="47">
        <v>834837184.53999996</v>
      </c>
      <c r="P51" s="47">
        <v>772142429.09000003</v>
      </c>
      <c r="Q51" s="47">
        <v>617716361.03999996</v>
      </c>
      <c r="R51" s="13">
        <f t="shared" si="3"/>
        <v>617716361.03999996</v>
      </c>
      <c r="S51" s="69">
        <f t="shared" si="4"/>
        <v>-182641169.00999999</v>
      </c>
      <c r="T51" s="17"/>
    </row>
    <row r="52" spans="2:20" x14ac:dyDescent="0.2">
      <c r="B52" s="17"/>
      <c r="C52" s="5"/>
      <c r="D52" s="26" t="s">
        <v>51</v>
      </c>
      <c r="E52" s="36">
        <v>2005138.27</v>
      </c>
      <c r="F52" s="23">
        <v>1982467.09</v>
      </c>
      <c r="G52" s="23">
        <v>1833804.98</v>
      </c>
      <c r="H52" s="23">
        <v>1911895.93</v>
      </c>
      <c r="I52" s="23">
        <v>1884156.97</v>
      </c>
      <c r="J52" s="23">
        <v>1881323.7</v>
      </c>
      <c r="K52" s="23">
        <v>1879656.59</v>
      </c>
      <c r="L52" s="23">
        <v>1848003.39</v>
      </c>
      <c r="M52" s="24">
        <v>1830666.44</v>
      </c>
      <c r="N52" s="46">
        <v>2801623.59</v>
      </c>
      <c r="O52" s="24">
        <v>1947760.67</v>
      </c>
      <c r="P52" s="13">
        <v>2159470.56</v>
      </c>
      <c r="Q52" s="13">
        <v>1802994.49</v>
      </c>
      <c r="R52" s="13">
        <f t="shared" si="3"/>
        <v>1802994.49</v>
      </c>
      <c r="S52" s="69">
        <f t="shared" si="4"/>
        <v>-202143.78000000003</v>
      </c>
      <c r="T52" s="17"/>
    </row>
    <row r="53" spans="2:20" x14ac:dyDescent="0.2">
      <c r="B53" s="17"/>
      <c r="C53" s="5"/>
      <c r="D53" s="26" t="s">
        <v>52</v>
      </c>
      <c r="E53" s="36">
        <v>248385609.59</v>
      </c>
      <c r="F53" s="23">
        <v>875676841.33000004</v>
      </c>
      <c r="G53" s="23">
        <v>794126308.44000006</v>
      </c>
      <c r="H53" s="23">
        <v>705952866.11000001</v>
      </c>
      <c r="I53" s="23">
        <v>660222535.23000002</v>
      </c>
      <c r="J53" s="23">
        <v>622327921.99000001</v>
      </c>
      <c r="K53" s="23">
        <v>561847551.22000003</v>
      </c>
      <c r="L53" s="23">
        <v>518962760.38</v>
      </c>
      <c r="M53" s="24">
        <v>463461636.48000002</v>
      </c>
      <c r="N53" s="46">
        <v>407662019.07999998</v>
      </c>
      <c r="O53" s="24">
        <v>358926811.35000002</v>
      </c>
      <c r="P53" s="13">
        <v>310401100.14999998</v>
      </c>
      <c r="Q53" s="46">
        <v>189022185.19</v>
      </c>
      <c r="R53" s="13">
        <f t="shared" si="3"/>
        <v>189022185.19</v>
      </c>
      <c r="S53" s="69">
        <f t="shared" si="4"/>
        <v>-59363424.400000006</v>
      </c>
      <c r="T53" s="17"/>
    </row>
    <row r="54" spans="2:20" x14ac:dyDescent="0.2">
      <c r="B54" s="17"/>
      <c r="C54" s="5"/>
      <c r="D54" s="26" t="s">
        <v>53</v>
      </c>
      <c r="E54" s="36">
        <v>549966782.19000006</v>
      </c>
      <c r="F54" s="23">
        <v>749319325.72000003</v>
      </c>
      <c r="G54" s="23">
        <v>786432230.42999995</v>
      </c>
      <c r="H54" s="23">
        <v>751155651.82000005</v>
      </c>
      <c r="I54" s="23">
        <v>707364133.22000003</v>
      </c>
      <c r="J54" s="23">
        <v>704689645.96000004</v>
      </c>
      <c r="K54" s="23">
        <v>733720597.05999994</v>
      </c>
      <c r="L54" s="23">
        <v>708790690.85000002</v>
      </c>
      <c r="M54" s="24">
        <v>675414562.49000001</v>
      </c>
      <c r="N54" s="46">
        <v>684402246.77999997</v>
      </c>
      <c r="O54" s="24">
        <v>473962612.51999998</v>
      </c>
      <c r="P54" s="13">
        <v>459581858.38</v>
      </c>
      <c r="Q54" s="13">
        <v>426891181.36000001</v>
      </c>
      <c r="R54" s="13">
        <f t="shared" si="3"/>
        <v>426891181.36000001</v>
      </c>
      <c r="S54" s="69">
        <f t="shared" si="4"/>
        <v>-123075600.83000004</v>
      </c>
      <c r="T54" s="17"/>
    </row>
    <row r="55" spans="2:20" x14ac:dyDescent="0.2">
      <c r="B55" s="17"/>
      <c r="C55" s="75" t="s">
        <v>45</v>
      </c>
      <c r="D55" s="75"/>
      <c r="E55" s="27">
        <f>E56+E60</f>
        <v>6466688595.8500004</v>
      </c>
      <c r="F55" s="27">
        <v>7285108092.9300003</v>
      </c>
      <c r="G55" s="27">
        <v>7250506282.8999996</v>
      </c>
      <c r="H55" s="27">
        <v>7142981838.7600002</v>
      </c>
      <c r="I55" s="27">
        <v>7078310838.5</v>
      </c>
      <c r="J55" s="27">
        <v>7064751236.0900002</v>
      </c>
      <c r="K55" s="27">
        <v>7050031625.3500004</v>
      </c>
      <c r="L55" s="27">
        <v>7001437606.7399998</v>
      </c>
      <c r="M55" s="27">
        <v>6930443318.4499998</v>
      </c>
      <c r="N55" s="27">
        <v>6888346792.6300001</v>
      </c>
      <c r="O55" s="27">
        <v>6751011017.4700003</v>
      </c>
      <c r="P55" s="50">
        <v>7213858212.71</v>
      </c>
      <c r="Q55" s="50">
        <v>7101136850.6099997</v>
      </c>
      <c r="R55" s="38">
        <f t="shared" si="3"/>
        <v>7101136850.6099997</v>
      </c>
      <c r="S55" s="68">
        <f t="shared" si="4"/>
        <v>634448254.75999928</v>
      </c>
      <c r="T55" s="17"/>
    </row>
    <row r="56" spans="2:20" x14ac:dyDescent="0.2">
      <c r="B56" s="17"/>
      <c r="C56" s="76" t="s">
        <v>54</v>
      </c>
      <c r="D56" s="77"/>
      <c r="E56" s="28">
        <v>6173201646.04</v>
      </c>
      <c r="F56" s="28">
        <v>6198315243.2399998</v>
      </c>
      <c r="G56" s="28">
        <v>6207721619.6800003</v>
      </c>
      <c r="H56" s="28">
        <v>6186291914.5200005</v>
      </c>
      <c r="I56" s="28">
        <v>6164484460.3900003</v>
      </c>
      <c r="J56" s="28">
        <v>6149843552.3000002</v>
      </c>
      <c r="K56" s="28">
        <v>6187927858.1599998</v>
      </c>
      <c r="L56" s="28">
        <v>6238689354.8800001</v>
      </c>
      <c r="M56" s="28">
        <v>6247537418.9200001</v>
      </c>
      <c r="N56" s="28">
        <v>6241410658.1899996</v>
      </c>
      <c r="O56" s="28">
        <v>6324460615.25</v>
      </c>
      <c r="P56" s="47">
        <v>6831527481.54</v>
      </c>
      <c r="Q56" s="47">
        <v>6903232748.3000002</v>
      </c>
      <c r="R56" s="13">
        <f t="shared" si="3"/>
        <v>6903232748.3000002</v>
      </c>
      <c r="S56" s="69">
        <f t="shared" si="4"/>
        <v>730031102.26000023</v>
      </c>
      <c r="T56" s="17"/>
    </row>
    <row r="57" spans="2:20" x14ac:dyDescent="0.2">
      <c r="B57" s="17"/>
      <c r="C57" s="5"/>
      <c r="D57" s="26" t="s">
        <v>55</v>
      </c>
      <c r="E57" s="35">
        <v>4809556262.1700001</v>
      </c>
      <c r="F57" s="23">
        <v>4801833429.3999996</v>
      </c>
      <c r="G57" s="23">
        <v>4801670110.4099998</v>
      </c>
      <c r="H57" s="23">
        <v>4802280370.1899996</v>
      </c>
      <c r="I57" s="23">
        <v>4800296440.5799999</v>
      </c>
      <c r="J57" s="23">
        <v>4799646938.3299999</v>
      </c>
      <c r="K57" s="23">
        <v>4790641265.6000004</v>
      </c>
      <c r="L57" s="23">
        <v>4787331228.1000004</v>
      </c>
      <c r="M57" s="24">
        <v>4785472289.4399996</v>
      </c>
      <c r="N57" s="24">
        <v>4783495426.6999998</v>
      </c>
      <c r="O57" s="24">
        <v>4896311556.6899996</v>
      </c>
      <c r="P57" s="13">
        <v>5407293672.6800003</v>
      </c>
      <c r="Q57" s="13">
        <v>5446881220.0699997</v>
      </c>
      <c r="R57" s="13">
        <f t="shared" si="3"/>
        <v>5446881220.0699997</v>
      </c>
      <c r="S57" s="69">
        <f t="shared" si="4"/>
        <v>637324957.89999962</v>
      </c>
      <c r="T57" s="17"/>
    </row>
    <row r="58" spans="2:20" x14ac:dyDescent="0.2">
      <c r="B58" s="17"/>
      <c r="C58" s="5"/>
      <c r="D58" s="26" t="s">
        <v>56</v>
      </c>
      <c r="E58" s="35">
        <v>3668935.75</v>
      </c>
      <c r="F58" s="23">
        <v>9399594.4700000007</v>
      </c>
      <c r="G58" s="23">
        <v>8202810.9000000004</v>
      </c>
      <c r="H58" s="23">
        <v>7276510.8600000003</v>
      </c>
      <c r="I58" s="23">
        <v>7880105.3799999999</v>
      </c>
      <c r="J58" s="23">
        <v>7159534.5800000001</v>
      </c>
      <c r="K58" s="23">
        <v>6406802.8899999997</v>
      </c>
      <c r="L58" s="23">
        <v>7586622.2599999998</v>
      </c>
      <c r="M58" s="24">
        <v>6757870.8700000001</v>
      </c>
      <c r="N58" s="24">
        <v>5996665.0300000003</v>
      </c>
      <c r="O58" s="24">
        <v>7186115.3700000001</v>
      </c>
      <c r="P58" s="13">
        <v>6109238.9000000004</v>
      </c>
      <c r="Q58" s="13">
        <v>4608972.72</v>
      </c>
      <c r="R58" s="13">
        <f t="shared" si="3"/>
        <v>4608972.72</v>
      </c>
      <c r="S58" s="69">
        <f t="shared" si="4"/>
        <v>940036.96999999974</v>
      </c>
      <c r="T58" s="17"/>
    </row>
    <row r="59" spans="2:20" x14ac:dyDescent="0.2">
      <c r="B59" s="17"/>
      <c r="C59" s="5"/>
      <c r="D59" s="26" t="s">
        <v>57</v>
      </c>
      <c r="E59" s="35">
        <v>1359976448.1199999</v>
      </c>
      <c r="F59" s="23">
        <v>1387082219.3699999</v>
      </c>
      <c r="G59" s="23">
        <v>1397848698.3699999</v>
      </c>
      <c r="H59" s="23">
        <v>1376735033.47</v>
      </c>
      <c r="I59" s="23">
        <v>1356307914.4300001</v>
      </c>
      <c r="J59" s="23">
        <v>1343037079.3900001</v>
      </c>
      <c r="K59" s="23">
        <v>1390879789.6700001</v>
      </c>
      <c r="L59" s="23">
        <v>1443771504.52</v>
      </c>
      <c r="M59" s="24">
        <v>1455307258.6099999</v>
      </c>
      <c r="N59" s="24">
        <v>1451918566.46</v>
      </c>
      <c r="O59" s="24">
        <v>1420962943.1900001</v>
      </c>
      <c r="P59" s="13">
        <v>1418124569.96</v>
      </c>
      <c r="Q59" s="13">
        <v>1451742555.51</v>
      </c>
      <c r="R59" s="13">
        <f t="shared" si="3"/>
        <v>1451742555.51</v>
      </c>
      <c r="S59" s="69">
        <f t="shared" si="4"/>
        <v>91766107.390000105</v>
      </c>
      <c r="T59" s="17"/>
    </row>
    <row r="60" spans="2:20" x14ac:dyDescent="0.2">
      <c r="B60" s="17"/>
      <c r="C60" s="76" t="s">
        <v>58</v>
      </c>
      <c r="D60" s="77"/>
      <c r="E60" s="28">
        <f>E61+E62+E63</f>
        <v>293486949.81</v>
      </c>
      <c r="F60" s="28">
        <v>1086792849.6900001</v>
      </c>
      <c r="G60" s="28">
        <v>1042784663.22</v>
      </c>
      <c r="H60" s="28">
        <v>956689924.24000001</v>
      </c>
      <c r="I60" s="28">
        <v>913826378.11000001</v>
      </c>
      <c r="J60" s="28">
        <v>914907683.78999996</v>
      </c>
      <c r="K60" s="28">
        <v>862103767.19000006</v>
      </c>
      <c r="L60" s="28">
        <v>762748251.86000001</v>
      </c>
      <c r="M60" s="28">
        <v>682905899.52999997</v>
      </c>
      <c r="N60" s="28">
        <v>646936134.44000006</v>
      </c>
      <c r="O60" s="28">
        <v>426550402.22000003</v>
      </c>
      <c r="P60" s="47">
        <v>382330731.17000002</v>
      </c>
      <c r="Q60" s="47">
        <v>197904102.31</v>
      </c>
      <c r="R60" s="13">
        <f t="shared" si="3"/>
        <v>197904102.31</v>
      </c>
      <c r="S60" s="69">
        <f t="shared" si="4"/>
        <v>-95582847.5</v>
      </c>
      <c r="T60" s="17"/>
    </row>
    <row r="61" spans="2:20" x14ac:dyDescent="0.2">
      <c r="B61" s="17"/>
      <c r="C61" s="5"/>
      <c r="D61" s="26" t="s">
        <v>59</v>
      </c>
      <c r="E61" s="23">
        <v>0</v>
      </c>
      <c r="F61" s="23">
        <v>0</v>
      </c>
      <c r="G61" s="23">
        <v>0</v>
      </c>
      <c r="H61" s="23">
        <v>0</v>
      </c>
      <c r="I61" s="23">
        <v>0</v>
      </c>
      <c r="J61" s="23">
        <v>0</v>
      </c>
      <c r="K61" s="23">
        <v>0</v>
      </c>
      <c r="L61" s="23">
        <v>0</v>
      </c>
      <c r="M61" s="24">
        <v>0</v>
      </c>
      <c r="N61" s="24">
        <v>0</v>
      </c>
      <c r="O61" s="24">
        <v>0</v>
      </c>
      <c r="P61" s="46">
        <v>0</v>
      </c>
      <c r="Q61" s="46">
        <v>0</v>
      </c>
      <c r="R61" s="13">
        <f t="shared" si="3"/>
        <v>0</v>
      </c>
      <c r="S61" s="69">
        <f t="shared" si="4"/>
        <v>0</v>
      </c>
      <c r="T61" s="17"/>
    </row>
    <row r="62" spans="2:20" x14ac:dyDescent="0.2">
      <c r="B62" s="17"/>
      <c r="C62" s="5"/>
      <c r="D62" s="26" t="s">
        <v>60</v>
      </c>
      <c r="E62" s="35">
        <v>63971860.5</v>
      </c>
      <c r="F62" s="23">
        <v>59674167.049999997</v>
      </c>
      <c r="G62" s="23">
        <v>56090757.93</v>
      </c>
      <c r="H62" s="23">
        <v>45610535.189999998</v>
      </c>
      <c r="I62" s="23">
        <v>45275193.659999996</v>
      </c>
      <c r="J62" s="23">
        <v>45275193.659999996</v>
      </c>
      <c r="K62" s="23">
        <v>47080154.5</v>
      </c>
      <c r="L62" s="23">
        <v>44984663.530000001</v>
      </c>
      <c r="M62" s="24">
        <v>44984663.530000001</v>
      </c>
      <c r="N62" s="24">
        <v>58172617.75</v>
      </c>
      <c r="O62" s="24">
        <v>80253028.799999997</v>
      </c>
      <c r="P62" s="13">
        <v>80253028.799999997</v>
      </c>
      <c r="Q62" s="13">
        <v>11512203.199999999</v>
      </c>
      <c r="R62" s="13">
        <f t="shared" si="3"/>
        <v>11512203.199999999</v>
      </c>
      <c r="S62" s="69">
        <f t="shared" si="4"/>
        <v>-52459657.299999997</v>
      </c>
      <c r="T62" s="17"/>
    </row>
    <row r="63" spans="2:20" x14ac:dyDescent="0.2">
      <c r="B63" s="17"/>
      <c r="C63" s="5"/>
      <c r="D63" s="26" t="s">
        <v>61</v>
      </c>
      <c r="E63" s="35">
        <v>229515089.31</v>
      </c>
      <c r="F63" s="23">
        <v>1027118682.64</v>
      </c>
      <c r="G63" s="23">
        <v>986693905.28999996</v>
      </c>
      <c r="H63" s="23">
        <v>911079389.04999995</v>
      </c>
      <c r="I63" s="23">
        <v>868551184.45000005</v>
      </c>
      <c r="J63" s="23">
        <v>869632490.13</v>
      </c>
      <c r="K63" s="23">
        <v>815023612.69000006</v>
      </c>
      <c r="L63" s="23">
        <v>717763588.33000004</v>
      </c>
      <c r="M63" s="24">
        <v>637921236</v>
      </c>
      <c r="N63" s="24">
        <v>588763516.69000006</v>
      </c>
      <c r="O63" s="24">
        <v>346297373.42000002</v>
      </c>
      <c r="P63" s="13">
        <v>302077702.37</v>
      </c>
      <c r="Q63" s="13">
        <v>186391899.11000001</v>
      </c>
      <c r="R63" s="13">
        <f t="shared" si="3"/>
        <v>186391899.11000001</v>
      </c>
      <c r="S63" s="69">
        <f t="shared" si="4"/>
        <v>-43123190.199999988</v>
      </c>
      <c r="T63" s="17"/>
    </row>
    <row r="64" spans="2:20" x14ac:dyDescent="0.2">
      <c r="B64" s="17"/>
      <c r="C64" s="76" t="s">
        <v>62</v>
      </c>
      <c r="D64" s="77"/>
      <c r="E64" s="23">
        <f>E45-E55</f>
        <v>0</v>
      </c>
      <c r="F64" s="23">
        <f t="shared" ref="F64:P64" si="5">F45-F55</f>
        <v>0</v>
      </c>
      <c r="G64" s="23">
        <f t="shared" si="5"/>
        <v>0</v>
      </c>
      <c r="H64" s="23">
        <f t="shared" si="5"/>
        <v>0</v>
      </c>
      <c r="I64" s="23">
        <f t="shared" si="5"/>
        <v>0</v>
      </c>
      <c r="J64" s="23">
        <f t="shared" si="5"/>
        <v>0</v>
      </c>
      <c r="K64" s="23">
        <f t="shared" si="5"/>
        <v>0</v>
      </c>
      <c r="L64" s="23">
        <f t="shared" si="5"/>
        <v>0</v>
      </c>
      <c r="M64" s="23">
        <f t="shared" si="5"/>
        <v>0</v>
      </c>
      <c r="N64" s="23">
        <f t="shared" si="5"/>
        <v>0</v>
      </c>
      <c r="O64" s="23">
        <f t="shared" si="5"/>
        <v>0</v>
      </c>
      <c r="P64" s="23">
        <f t="shared" si="5"/>
        <v>0</v>
      </c>
      <c r="Q64" s="23">
        <f>Q45-Q55</f>
        <v>0</v>
      </c>
      <c r="R64" s="13">
        <f>R45-R55</f>
        <v>0</v>
      </c>
      <c r="S64" s="70" t="s">
        <v>80</v>
      </c>
      <c r="T64" s="17"/>
    </row>
    <row r="65" spans="1:20" x14ac:dyDescent="0.2">
      <c r="B65" s="17"/>
      <c r="C65" s="18"/>
      <c r="D65" s="18"/>
      <c r="E65" s="18"/>
      <c r="F65" s="19"/>
      <c r="G65" s="19"/>
      <c r="H65" s="19"/>
      <c r="I65" s="19"/>
      <c r="J65" s="19"/>
      <c r="K65" s="19"/>
      <c r="L65" s="19"/>
      <c r="M65" s="17"/>
      <c r="N65" s="17"/>
      <c r="O65" s="17"/>
      <c r="P65" s="49"/>
      <c r="Q65" s="49"/>
      <c r="R65" s="17"/>
      <c r="S65" s="17"/>
      <c r="T65" s="17"/>
    </row>
    <row r="66" spans="1:20" x14ac:dyDescent="0.2">
      <c r="B66" s="20"/>
      <c r="C66" s="21"/>
      <c r="D66" s="21"/>
      <c r="E66" s="21"/>
      <c r="F66" s="20"/>
      <c r="G66" s="22"/>
      <c r="H66" s="22"/>
      <c r="I66" s="22"/>
      <c r="J66" s="22"/>
      <c r="K66" s="22"/>
      <c r="L66" s="22"/>
      <c r="M66" s="20"/>
      <c r="N66" s="20"/>
      <c r="O66" s="20"/>
      <c r="P66" s="52"/>
      <c r="Q66" s="52"/>
      <c r="R66" s="20"/>
      <c r="S66" s="20"/>
      <c r="T66" s="20"/>
    </row>
    <row r="67" spans="1:20" ht="25.5" customHeight="1" x14ac:dyDescent="0.2">
      <c r="B67" s="20"/>
      <c r="C67" s="25" t="s">
        <v>64</v>
      </c>
      <c r="D67" s="25" t="s">
        <v>63</v>
      </c>
      <c r="E67" s="25" t="s">
        <v>72</v>
      </c>
      <c r="F67" s="1" t="s">
        <v>30</v>
      </c>
      <c r="G67" s="1" t="s">
        <v>31</v>
      </c>
      <c r="H67" s="1" t="s">
        <v>32</v>
      </c>
      <c r="I67" s="1" t="s">
        <v>33</v>
      </c>
      <c r="J67" s="1" t="s">
        <v>34</v>
      </c>
      <c r="K67" s="1" t="s">
        <v>35</v>
      </c>
      <c r="L67" s="1" t="s">
        <v>36</v>
      </c>
      <c r="M67" s="1" t="s">
        <v>37</v>
      </c>
      <c r="N67" s="1" t="s">
        <v>38</v>
      </c>
      <c r="O67" s="1" t="s">
        <v>39</v>
      </c>
      <c r="P67" s="1" t="s">
        <v>40</v>
      </c>
      <c r="Q67" s="1" t="s">
        <v>41</v>
      </c>
      <c r="R67" s="2" t="s">
        <v>42</v>
      </c>
      <c r="S67" s="40" t="s">
        <v>73</v>
      </c>
      <c r="T67" s="20"/>
    </row>
    <row r="68" spans="1:20" x14ac:dyDescent="0.2">
      <c r="B68" s="20"/>
      <c r="C68" s="30" t="s">
        <v>69</v>
      </c>
      <c r="D68" s="29" t="s">
        <v>68</v>
      </c>
      <c r="E68" s="23">
        <v>-116503899.17</v>
      </c>
      <c r="F68" s="62">
        <v>747100.36</v>
      </c>
      <c r="G68" s="62">
        <v>30378247.75</v>
      </c>
      <c r="H68" s="34">
        <v>9313798.7200000007</v>
      </c>
      <c r="I68" s="34">
        <v>-56031398.100000001</v>
      </c>
      <c r="J68" s="34">
        <v>192192267.93000001</v>
      </c>
      <c r="K68" s="62">
        <v>-35002189.420000002</v>
      </c>
      <c r="L68" s="34">
        <v>-3118402.38</v>
      </c>
      <c r="M68" s="33">
        <v>-35235974.509999998</v>
      </c>
      <c r="N68" s="33">
        <v>141918112.05000001</v>
      </c>
      <c r="O68" s="33">
        <v>-38679426.469999999</v>
      </c>
      <c r="P68" s="33">
        <v>-53060180.609999999</v>
      </c>
      <c r="Q68" s="63">
        <v>-14356313.68</v>
      </c>
      <c r="R68" s="24">
        <f>INDEX(F68:Q68,COUNTA(F68:Q68))</f>
        <v>-14356313.68</v>
      </c>
      <c r="S68" s="33">
        <f t="shared" ref="S68:S70" si="6">R68-E68</f>
        <v>102147585.49000001</v>
      </c>
      <c r="T68" s="20"/>
    </row>
    <row r="69" spans="1:20" x14ac:dyDescent="0.2">
      <c r="B69" s="20"/>
      <c r="C69" s="31" t="s">
        <v>70</v>
      </c>
      <c r="D69" s="32" t="s">
        <v>71</v>
      </c>
      <c r="E69" s="39">
        <v>130721610.65000001</v>
      </c>
      <c r="F69" s="27">
        <f>E69+F68</f>
        <v>131468711.01000001</v>
      </c>
      <c r="G69" s="27">
        <f>$E$69+G68</f>
        <v>161099858.40000001</v>
      </c>
      <c r="H69" s="27">
        <f>$E$69+H68</f>
        <v>140035409.37</v>
      </c>
      <c r="I69" s="27">
        <f>$E$69+I68</f>
        <v>74690212.550000012</v>
      </c>
      <c r="J69" s="27">
        <f>$E$69+J68</f>
        <v>322913878.58000004</v>
      </c>
      <c r="K69" s="27">
        <f>$E$69+K68</f>
        <v>95719421.230000004</v>
      </c>
      <c r="L69" s="27">
        <v>127603208.27</v>
      </c>
      <c r="M69" s="27">
        <v>95485636.140000001</v>
      </c>
      <c r="N69" s="27">
        <v>272639722.69999999</v>
      </c>
      <c r="O69" s="27">
        <v>92042184.180000007</v>
      </c>
      <c r="P69" s="27">
        <v>77661430.040000007</v>
      </c>
      <c r="Q69" s="27">
        <v>116365296.97</v>
      </c>
      <c r="R69" s="65">
        <f>INDEX(F69:Q69,COUNTA(F69:Q69))</f>
        <v>116365296.97</v>
      </c>
      <c r="S69" s="65">
        <f t="shared" si="6"/>
        <v>-14356313.680000007</v>
      </c>
      <c r="T69" s="20"/>
    </row>
    <row r="70" spans="1:20" x14ac:dyDescent="0.2">
      <c r="B70" s="20"/>
      <c r="C70" s="61" t="s">
        <v>69</v>
      </c>
      <c r="D70" s="29" t="s">
        <v>79</v>
      </c>
      <c r="E70" s="64">
        <v>4576396.03</v>
      </c>
      <c r="F70" s="34">
        <v>9043176.3599999994</v>
      </c>
      <c r="G70" s="34">
        <v>7811741.2800000003</v>
      </c>
      <c r="H70" s="34">
        <v>6878476.8600000003</v>
      </c>
      <c r="I70" s="34">
        <v>7473977.3300000001</v>
      </c>
      <c r="J70" s="34">
        <v>6717876.21</v>
      </c>
      <c r="K70" s="34">
        <v>5953625.29</v>
      </c>
      <c r="L70" s="34">
        <v>7123989.2599999998</v>
      </c>
      <c r="M70" s="34">
        <v>6286659.8399999999</v>
      </c>
      <c r="N70" s="34">
        <v>5515907.29</v>
      </c>
      <c r="O70" s="34">
        <v>6695925.3700000001</v>
      </c>
      <c r="P70" s="34">
        <v>5915682.4199999999</v>
      </c>
      <c r="Q70" s="34">
        <v>4097488.34</v>
      </c>
      <c r="R70" s="66">
        <f>INDEX(F70:Q70,COUNTA(F70:Q70))</f>
        <v>4097488.34</v>
      </c>
      <c r="S70" s="33">
        <f t="shared" si="6"/>
        <v>-478907.69000000041</v>
      </c>
      <c r="T70" s="20"/>
    </row>
    <row r="71" spans="1:20" x14ac:dyDescent="0.2">
      <c r="B71" s="20"/>
      <c r="C71" s="21"/>
      <c r="D71" s="21"/>
      <c r="E71" s="22"/>
      <c r="F71" s="22"/>
      <c r="G71" s="22"/>
      <c r="H71" s="22"/>
      <c r="I71" s="22"/>
      <c r="J71" s="22"/>
      <c r="K71" s="22"/>
      <c r="L71" s="20"/>
      <c r="M71" s="20"/>
      <c r="N71" s="20"/>
      <c r="O71" s="20"/>
      <c r="P71" s="20"/>
      <c r="Q71" s="20"/>
      <c r="R71" s="20"/>
      <c r="S71" s="20"/>
      <c r="T71" s="20"/>
    </row>
    <row r="72" spans="1:20" hidden="1" x14ac:dyDescent="0.2">
      <c r="B72" s="17"/>
      <c r="C72" s="18"/>
      <c r="D72" s="18"/>
      <c r="E72" s="19"/>
      <c r="F72" s="19"/>
      <c r="G72" s="19"/>
      <c r="H72" s="19"/>
      <c r="I72" s="19"/>
      <c r="J72" s="19"/>
      <c r="K72" s="19"/>
      <c r="L72" s="17"/>
      <c r="M72" s="17"/>
      <c r="N72" s="17"/>
      <c r="O72" s="17"/>
    </row>
    <row r="73" spans="1:20" hidden="1" x14ac:dyDescent="0.2">
      <c r="B73" s="17"/>
      <c r="C73" s="18"/>
      <c r="D73" s="18"/>
      <c r="E73" s="19"/>
      <c r="F73" s="19"/>
      <c r="G73" s="19"/>
      <c r="H73" s="19"/>
      <c r="I73" s="19"/>
      <c r="J73" s="19"/>
      <c r="K73" s="19"/>
      <c r="L73" s="17"/>
      <c r="M73" s="17"/>
      <c r="N73" s="17"/>
      <c r="O73" s="17"/>
    </row>
    <row r="74" spans="1:20" hidden="1" x14ac:dyDescent="0.2">
      <c r="B74" s="17"/>
      <c r="C74" s="18"/>
      <c r="D74" s="18"/>
      <c r="E74" s="19"/>
      <c r="F74" s="19"/>
      <c r="G74" s="19"/>
      <c r="H74" s="19"/>
      <c r="I74" s="19"/>
      <c r="J74" s="19"/>
      <c r="K74" s="19"/>
      <c r="L74" s="17"/>
      <c r="M74" s="17"/>
      <c r="N74" s="17"/>
      <c r="O74" s="17"/>
    </row>
    <row r="75" spans="1:20" ht="178.5" hidden="1" x14ac:dyDescent="0.2">
      <c r="A75" s="25" t="s">
        <v>64</v>
      </c>
      <c r="B75" s="25" t="s">
        <v>63</v>
      </c>
      <c r="C75" s="1" t="s">
        <v>30</v>
      </c>
      <c r="D75" s="1" t="s">
        <v>31</v>
      </c>
      <c r="E75" s="1" t="s">
        <v>32</v>
      </c>
      <c r="F75" s="1" t="s">
        <v>33</v>
      </c>
      <c r="G75" s="1" t="s">
        <v>34</v>
      </c>
      <c r="H75" s="1" t="s">
        <v>35</v>
      </c>
      <c r="I75" s="1" t="s">
        <v>36</v>
      </c>
      <c r="J75" s="1" t="s">
        <v>37</v>
      </c>
      <c r="K75" s="1" t="s">
        <v>38</v>
      </c>
      <c r="L75" s="1" t="s">
        <v>39</v>
      </c>
      <c r="M75" s="1" t="s">
        <v>40</v>
      </c>
      <c r="N75" s="1" t="s">
        <v>41</v>
      </c>
      <c r="O75" s="2" t="s">
        <v>42</v>
      </c>
    </row>
    <row r="76" spans="1:20" hidden="1" x14ac:dyDescent="0.2"/>
    <row r="77" spans="1:20" hidden="1" x14ac:dyDescent="0.2"/>
    <row r="78" spans="1:20" hidden="1" x14ac:dyDescent="0.2"/>
    <row r="79" spans="1:20" hidden="1" x14ac:dyDescent="0.2"/>
    <row r="80" spans="1:2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x14ac:dyDescent="0.2"/>
    <row r="87" x14ac:dyDescent="0.2"/>
    <row r="88" x14ac:dyDescent="0.2"/>
    <row r="89" x14ac:dyDescent="0.2"/>
  </sheetData>
  <mergeCells count="9">
    <mergeCell ref="C22:K22"/>
    <mergeCell ref="C41:D41"/>
    <mergeCell ref="C45:D45"/>
    <mergeCell ref="C55:D55"/>
    <mergeCell ref="C64:D64"/>
    <mergeCell ref="C46:D46"/>
    <mergeCell ref="C51:D51"/>
    <mergeCell ref="C56:D56"/>
    <mergeCell ref="C60:D60"/>
  </mergeCells>
  <printOptions horizontalCentered="1"/>
  <pageMargins left="0" right="0" top="0" bottom="0" header="0" footer="0"/>
  <pageSetup paperSize="9" fitToHeight="0" orientation="landscape" r:id="rId1"/>
  <headerFooter>
    <oddFooter>&amp;R&amp;D (str. &amp;P z &amp;N)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2019-08-16T12:16:33Z</dcterms:created>
  <dcterms:modified xsi:type="dcterms:W3CDTF">2024-02-27T12:44:11Z</dcterms:modified>
</cp:coreProperties>
</file>