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40F645C0-3764-43D7-AF34-64C54EDB1507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CHK" sheetId="1" r:id="rId1"/>
  </sheets>
  <externalReferences>
    <externalReference r:id="rId2"/>
  </externalReferences>
  <definedNames>
    <definedName name="_xlnm.Print_Area" localSheetId="0">CHK!$A$1:$S$76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  <c r="D8" i="1"/>
  <c r="D15" i="1"/>
  <c r="E15" i="1"/>
  <c r="G15" i="1"/>
  <c r="H15" i="1"/>
  <c r="J15" i="1"/>
  <c r="K15" i="1"/>
  <c r="L15" i="1"/>
  <c r="O15" i="1"/>
  <c r="R15" i="1"/>
  <c r="D16" i="1"/>
  <c r="E16" i="1"/>
  <c r="F16" i="1" s="1"/>
  <c r="G16" i="1"/>
  <c r="H16" i="1"/>
  <c r="I16" i="1"/>
  <c r="J16" i="1"/>
  <c r="L16" i="1" s="1"/>
  <c r="K16" i="1"/>
  <c r="O16" i="1"/>
  <c r="R16" i="1"/>
  <c r="D17" i="1"/>
  <c r="E17" i="1"/>
  <c r="F17" i="1"/>
  <c r="G17" i="1"/>
  <c r="H17" i="1"/>
  <c r="J17" i="1"/>
  <c r="K17" i="1"/>
  <c r="O17" i="1"/>
  <c r="R17" i="1"/>
  <c r="R24" i="1" s="1"/>
  <c r="D18" i="1"/>
  <c r="E18" i="1"/>
  <c r="G18" i="1"/>
  <c r="H18" i="1"/>
  <c r="J18" i="1"/>
  <c r="K18" i="1"/>
  <c r="L18" i="1" s="1"/>
  <c r="O18" i="1"/>
  <c r="R18" i="1"/>
  <c r="D19" i="1"/>
  <c r="E19" i="1"/>
  <c r="G19" i="1"/>
  <c r="H19" i="1"/>
  <c r="I19" i="1" s="1"/>
  <c r="J19" i="1"/>
  <c r="K19" i="1"/>
  <c r="L19" i="1"/>
  <c r="O19" i="1"/>
  <c r="R19" i="1"/>
  <c r="D20" i="1"/>
  <c r="E20" i="1"/>
  <c r="G20" i="1"/>
  <c r="H20" i="1"/>
  <c r="I20" i="1"/>
  <c r="J20" i="1"/>
  <c r="K20" i="1"/>
  <c r="O20" i="1"/>
  <c r="R20" i="1"/>
  <c r="D21" i="1"/>
  <c r="E21" i="1"/>
  <c r="F21" i="1"/>
  <c r="G21" i="1"/>
  <c r="I21" i="1" s="1"/>
  <c r="H21" i="1"/>
  <c r="J21" i="1"/>
  <c r="K21" i="1"/>
  <c r="O21" i="1"/>
  <c r="R21" i="1"/>
  <c r="D22" i="1"/>
  <c r="F22" i="1" s="1"/>
  <c r="E22" i="1"/>
  <c r="G22" i="1"/>
  <c r="H22" i="1"/>
  <c r="J22" i="1"/>
  <c r="K22" i="1"/>
  <c r="L22" i="1" s="1"/>
  <c r="O22" i="1"/>
  <c r="R22" i="1"/>
  <c r="D23" i="1"/>
  <c r="E23" i="1"/>
  <c r="G23" i="1"/>
  <c r="H23" i="1"/>
  <c r="I23" i="1" s="1"/>
  <c r="J23" i="1"/>
  <c r="L23" i="1" s="1"/>
  <c r="K23" i="1"/>
  <c r="O23" i="1"/>
  <c r="R23" i="1"/>
  <c r="E24" i="1"/>
  <c r="M24" i="1"/>
  <c r="N24" i="1"/>
  <c r="P24" i="1"/>
  <c r="Q24" i="1"/>
  <c r="D28" i="1"/>
  <c r="E28" i="1"/>
  <c r="E39" i="1" s="1"/>
  <c r="F28" i="1"/>
  <c r="G28" i="1"/>
  <c r="H28" i="1"/>
  <c r="J28" i="1"/>
  <c r="K28" i="1"/>
  <c r="O28" i="1"/>
  <c r="R28" i="1"/>
  <c r="D29" i="1"/>
  <c r="E29" i="1"/>
  <c r="G29" i="1"/>
  <c r="H29" i="1"/>
  <c r="J29" i="1"/>
  <c r="K29" i="1"/>
  <c r="L29" i="1" s="1"/>
  <c r="M29" i="1"/>
  <c r="O29" i="1" s="1"/>
  <c r="P29" i="1"/>
  <c r="R29" i="1" s="1"/>
  <c r="D30" i="1"/>
  <c r="E30" i="1"/>
  <c r="F30" i="1"/>
  <c r="G30" i="1"/>
  <c r="I30" i="1" s="1"/>
  <c r="H30" i="1"/>
  <c r="J30" i="1"/>
  <c r="K30" i="1"/>
  <c r="O30" i="1"/>
  <c r="R30" i="1"/>
  <c r="D31" i="1"/>
  <c r="F31" i="1" s="1"/>
  <c r="E31" i="1"/>
  <c r="G31" i="1"/>
  <c r="H31" i="1"/>
  <c r="J31" i="1"/>
  <c r="K31" i="1"/>
  <c r="L31" i="1" s="1"/>
  <c r="M31" i="1"/>
  <c r="O31" i="1" s="1"/>
  <c r="P31" i="1"/>
  <c r="R31" i="1" s="1"/>
  <c r="D32" i="1"/>
  <c r="E32" i="1"/>
  <c r="F32" i="1"/>
  <c r="G32" i="1"/>
  <c r="H32" i="1"/>
  <c r="J32" i="1"/>
  <c r="K32" i="1"/>
  <c r="D33" i="1"/>
  <c r="E33" i="1"/>
  <c r="F33" i="1" s="1"/>
  <c r="G33" i="1"/>
  <c r="I33" i="1" s="1"/>
  <c r="H33" i="1"/>
  <c r="J33" i="1"/>
  <c r="K33" i="1"/>
  <c r="M33" i="1"/>
  <c r="O33" i="1" s="1"/>
  <c r="P33" i="1"/>
  <c r="P32" i="1" s="1"/>
  <c r="R32" i="1" s="1"/>
  <c r="D34" i="1"/>
  <c r="F34" i="1" s="1"/>
  <c r="E34" i="1"/>
  <c r="G34" i="1"/>
  <c r="H34" i="1"/>
  <c r="I34" i="1" s="1"/>
  <c r="J34" i="1"/>
  <c r="K34" i="1"/>
  <c r="L34" i="1"/>
  <c r="M34" i="1"/>
  <c r="O34" i="1" s="1"/>
  <c r="P34" i="1"/>
  <c r="R34" i="1"/>
  <c r="D35" i="1"/>
  <c r="E35" i="1"/>
  <c r="G35" i="1"/>
  <c r="I35" i="1" s="1"/>
  <c r="H35" i="1"/>
  <c r="J35" i="1"/>
  <c r="K35" i="1"/>
  <c r="L35" i="1" s="1"/>
  <c r="M35" i="1"/>
  <c r="O35" i="1" s="1"/>
  <c r="P35" i="1"/>
  <c r="R35" i="1" s="1"/>
  <c r="D36" i="1"/>
  <c r="F36" i="1" s="1"/>
  <c r="E36" i="1"/>
  <c r="G36" i="1"/>
  <c r="H36" i="1"/>
  <c r="J36" i="1"/>
  <c r="K36" i="1"/>
  <c r="O36" i="1"/>
  <c r="R36" i="1"/>
  <c r="D37" i="1"/>
  <c r="E37" i="1"/>
  <c r="G37" i="1"/>
  <c r="H37" i="1"/>
  <c r="J37" i="1"/>
  <c r="K37" i="1"/>
  <c r="L37" i="1" s="1"/>
  <c r="O37" i="1"/>
  <c r="R37" i="1"/>
  <c r="D38" i="1"/>
  <c r="E38" i="1"/>
  <c r="G38" i="1"/>
  <c r="H38" i="1"/>
  <c r="I38" i="1" s="1"/>
  <c r="J38" i="1"/>
  <c r="K38" i="1"/>
  <c r="L38" i="1"/>
  <c r="M38" i="1"/>
  <c r="O38" i="1" s="1"/>
  <c r="P38" i="1"/>
  <c r="R38" i="1"/>
  <c r="N39" i="1"/>
  <c r="N40" i="1" s="1"/>
  <c r="Q39" i="1"/>
  <c r="F15" i="1" l="1"/>
  <c r="L36" i="1"/>
  <c r="E40" i="1"/>
  <c r="F37" i="1"/>
  <c r="I36" i="1"/>
  <c r="I29" i="1"/>
  <c r="L28" i="1"/>
  <c r="Q40" i="1"/>
  <c r="F19" i="1"/>
  <c r="I18" i="1"/>
  <c r="J24" i="1"/>
  <c r="J40" i="1" s="1"/>
  <c r="D39" i="1"/>
  <c r="I32" i="1"/>
  <c r="G39" i="1"/>
  <c r="F35" i="1"/>
  <c r="L33" i="1"/>
  <c r="I31" i="1"/>
  <c r="L30" i="1"/>
  <c r="L39" i="1" s="1"/>
  <c r="F23" i="1"/>
  <c r="I22" i="1"/>
  <c r="L21" i="1"/>
  <c r="O24" i="1"/>
  <c r="K39" i="1"/>
  <c r="I37" i="1"/>
  <c r="L20" i="1"/>
  <c r="L32" i="1"/>
  <c r="F29" i="1"/>
  <c r="I28" i="1"/>
  <c r="F20" i="1"/>
  <c r="F18" i="1"/>
  <c r="I17" i="1"/>
  <c r="I15" i="1"/>
  <c r="R39" i="1"/>
  <c r="R40" i="1" s="1"/>
  <c r="R41" i="1" s="1"/>
  <c r="I24" i="1"/>
  <c r="I39" i="1"/>
  <c r="J39" i="1"/>
  <c r="R33" i="1"/>
  <c r="M32" i="1"/>
  <c r="H24" i="1"/>
  <c r="H40" i="1" s="1"/>
  <c r="D24" i="1"/>
  <c r="F38" i="1"/>
  <c r="K24" i="1"/>
  <c r="G24" i="1"/>
  <c r="G40" i="1" s="1"/>
  <c r="L17" i="1"/>
  <c r="L24" i="1" s="1"/>
  <c r="P39" i="1"/>
  <c r="P40" i="1" s="1"/>
  <c r="H39" i="1"/>
  <c r="I40" i="1" l="1"/>
  <c r="I41" i="1" s="1"/>
  <c r="L40" i="1"/>
  <c r="L41" i="1" s="1"/>
  <c r="F39" i="1"/>
  <c r="K40" i="1"/>
  <c r="D40" i="1"/>
  <c r="F24" i="1"/>
  <c r="M39" i="1"/>
  <c r="M40" i="1" s="1"/>
  <c r="O32" i="1"/>
  <c r="O39" i="1" s="1"/>
  <c r="O40" i="1" s="1"/>
  <c r="O41" i="1" s="1"/>
  <c r="F40" i="1" l="1"/>
  <c r="F41" i="1" s="1"/>
</calcChain>
</file>

<file path=xl/sharedStrings.xml><?xml version="1.0" encoding="utf-8"?>
<sst xmlns="http://schemas.openxmlformats.org/spreadsheetml/2006/main" count="149" uniqueCount="95">
  <si>
    <t>Podpis:</t>
  </si>
  <si>
    <t>Mgr. Bedřich Fryč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</si>
  <si>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</si>
  <si>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</si>
  <si>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</si>
  <si>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</si>
  <si>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</si>
  <si>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</si>
  <si>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</si>
  <si>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</si>
  <si>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</si>
  <si>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</si>
  <si>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</si>
  <si>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</si>
  <si>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</si>
  <si>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</si>
  <si>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</si>
  <si>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</si>
  <si>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</si>
  <si>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</si>
  <si>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</si>
  <si>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</si>
  <si>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</si>
  <si>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</si>
  <si>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</si>
  <si>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</si>
  <si>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</si>
  <si>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</si>
  <si>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</si>
  <si>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</si>
  <si>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</si>
  <si>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</si>
  <si>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</si>
  <si>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</si>
  <si>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</si>
  <si>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</si>
  <si>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</si>
  <si>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</si>
  <si>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</si>
  <si>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</si>
  <si>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</si>
  <si>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</si>
  <si>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</si>
  <si>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</si>
  <si>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</si>
  <si>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</si>
  <si>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</si>
  <si>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</si>
  <si>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</si>
  <si>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</si>
  <si>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</si>
  <si>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</si>
  <si>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</si>
  <si>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</si>
  <si>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</si>
  <si>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</si>
  <si>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</si>
  <si>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</si>
  <si>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</si>
  <si>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</si>
  <si>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</si>
  <si>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</si>
  <si>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</si>
  <si>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</si>
  <si>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</si>
  <si>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</si>
  <si>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</si>
  <si>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</si>
  <si>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</si>
  <si>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</si>
  <si>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</si>
  <si>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</si>
  <si>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</si>
  <si>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</si>
  <si>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</si>
  <si>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</si>
  <si>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</si>
  <si>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</si>
  <si>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</si>
  <si>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</si>
  <si>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</si>
  <si>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</si>
  <si>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</si>
  <si>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</si>
  <si>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</si>
  <si>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</si>
  <si>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</si>
  <si>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</si>
  <si>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</si>
  <si>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</si>
  <si>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</si>
  <si>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</si>
  <si>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v tis. Kč</t>
  </si>
  <si>
    <t>Název organizace:</t>
  </si>
  <si>
    <t>Střednědobý výhled hospodaření příspěvkové organizace na období let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</si>
</sst>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7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165" fontId="8" fillId="7" borderId="15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12" xfId="0" applyNumberFormat="1" applyFont="1" applyFill="1" applyBorder="1" applyProtection="1"/>
    <xf numFmtId="164" fontId="1" fillId="9" borderId="10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Fill="1" applyBorder="1" applyAlignment="1" applyProtection="1">
      <alignment horizontal="right"/>
    </xf>
    <xf numFmtId="164" fontId="0" fillId="0" borderId="9" xfId="0" applyNumberFormat="1" applyFont="1" applyBorder="1" applyProtection="1">
      <protection locked="0"/>
    </xf>
    <xf numFmtId="164" fontId="0" fillId="0" borderId="30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5" xfId="0" applyNumberFormat="1" applyFont="1" applyFill="1" applyBorder="1" applyProtection="1">
      <protection locked="0"/>
    </xf>
    <xf numFmtId="164" fontId="0" fillId="10" borderId="9" xfId="0" applyNumberFormat="1" applyFont="1" applyFill="1" applyBorder="1" applyProtection="1">
      <protection locked="0"/>
    </xf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164" fontId="0" fillId="0" borderId="38" xfId="0" applyNumberFormat="1" applyFont="1" applyFill="1" applyBorder="1" applyAlignment="1" applyProtection="1">
      <alignment horizontal="right"/>
    </xf>
    <xf numFmtId="164" fontId="0" fillId="0" borderId="39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0" fontId="0" fillId="0" borderId="41" xfId="0" applyBorder="1" applyProtection="1"/>
    <xf numFmtId="0" fontId="0" fillId="0" borderId="42" xfId="0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7" xfId="0" applyNumberFormat="1" applyFont="1" applyFill="1" applyBorder="1" applyAlignment="1" applyProtection="1">
      <alignment horizontal="right"/>
    </xf>
    <xf numFmtId="164" fontId="1" fillId="11" borderId="27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9" xfId="0" applyFont="1" applyFill="1" applyBorder="1" applyProtection="1"/>
    <xf numFmtId="164" fontId="0" fillId="0" borderId="51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52" xfId="0" applyBorder="1" applyAlignment="1" applyProtection="1">
      <alignment horizontal="left" indent="5"/>
    </xf>
    <xf numFmtId="0" fontId="0" fillId="0" borderId="53" xfId="0" applyFill="1" applyBorder="1" applyAlignment="1" applyProtection="1">
      <alignment horizontal="center"/>
    </xf>
    <xf numFmtId="164" fontId="0" fillId="0" borderId="54" xfId="0" applyNumberFormat="1" applyFont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4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164" fontId="0" fillId="0" borderId="2" xfId="0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7" xfId="0" applyFont="1" applyFill="1" applyBorder="1" applyAlignment="1" applyProtection="1">
      <alignment horizontal="center" vertical="center" wrapText="1"/>
    </xf>
    <xf numFmtId="0" fontId="1" fillId="13" borderId="49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6" xfId="0" applyFont="1" applyBorder="1" applyAlignment="1" applyProtection="1">
      <alignment vertical="center" wrapText="1"/>
    </xf>
    <xf numFmtId="0" fontId="1" fillId="0" borderId="48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" fillId="2" borderId="0" xfId="0" applyFont="1" applyFill="1"/>
    <xf numFmtId="0" fontId="14" fillId="2" borderId="0" xfId="0" applyFont="1" applyFill="1" applyProtection="1"/>
    <xf numFmtId="0" fontId="1" fillId="0" borderId="2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5" fillId="9" borderId="15" xfId="0" applyNumberFormat="1" applyFont="1" applyFill="1" applyBorder="1" applyAlignment="1" applyProtection="1">
      <alignment horizontal="center"/>
    </xf>
    <xf numFmtId="164" fontId="5" fillId="9" borderId="49" xfId="0" applyNumberFormat="1" applyFont="1" applyFill="1" applyBorder="1" applyAlignment="1" applyProtection="1">
      <alignment horizontal="center"/>
    </xf>
    <xf numFmtId="164" fontId="5" fillId="9" borderId="47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56" xfId="0" applyFont="1" applyFill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8" xfId="0" applyNumberFormat="1" applyBorder="1" applyAlignment="1" applyProtection="1">
      <alignment horizontal="center" vertical="center"/>
    </xf>
    <xf numFmtId="164" fontId="0" fillId="0" borderId="43" xfId="0" applyNumberFormat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wrapText="1"/>
    </xf>
    <xf numFmtId="0" fontId="1" fillId="0" borderId="46" xfId="0" applyFont="1" applyFill="1" applyBorder="1" applyAlignment="1" applyProtection="1">
      <alignment horizontal="center" wrapText="1"/>
    </xf>
    <xf numFmtId="164" fontId="0" fillId="0" borderId="48" xfId="0" applyNumberFormat="1" applyFont="1" applyBorder="1" applyAlignment="1" applyProtection="1">
      <alignment horizontal="center" vertical="center"/>
    </xf>
    <xf numFmtId="164" fontId="0" fillId="0" borderId="43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64" fontId="0" fillId="0" borderId="47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CHK\CHK%20-%20NR%202025%20+%20SVR%202026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4">
          <cell r="D4" t="str">
            <v>Chomutovská knihovna, příspěvková organizace</v>
          </cell>
        </row>
        <row r="6">
          <cell r="D6" t="str">
            <v>00360589</v>
          </cell>
        </row>
        <row r="8">
          <cell r="D8" t="str">
            <v>Palackého 4995, 430 01 Chomutov</v>
          </cell>
        </row>
        <row r="15">
          <cell r="G15">
            <v>3054.2</v>
          </cell>
          <cell r="H15">
            <v>0</v>
          </cell>
          <cell r="M15">
            <v>3009</v>
          </cell>
          <cell r="N15">
            <v>0</v>
          </cell>
          <cell r="Y15">
            <v>3089</v>
          </cell>
          <cell r="Z15">
            <v>0</v>
          </cell>
        </row>
        <row r="16">
          <cell r="G16">
            <v>28618</v>
          </cell>
          <cell r="M16">
            <v>29553</v>
          </cell>
          <cell r="Y16">
            <v>30520</v>
          </cell>
        </row>
        <row r="17">
          <cell r="G17">
            <v>0</v>
          </cell>
          <cell r="M17">
            <v>0</v>
          </cell>
          <cell r="Y17">
            <v>0</v>
          </cell>
        </row>
        <row r="18">
          <cell r="G18">
            <v>1665.6</v>
          </cell>
          <cell r="M18">
            <v>1497</v>
          </cell>
          <cell r="Y18">
            <v>1497</v>
          </cell>
        </row>
        <row r="19">
          <cell r="G19">
            <v>46</v>
          </cell>
          <cell r="M19">
            <v>46</v>
          </cell>
          <cell r="Y19">
            <v>46</v>
          </cell>
        </row>
        <row r="20">
          <cell r="M20">
            <v>0</v>
          </cell>
          <cell r="Y20">
            <v>0</v>
          </cell>
        </row>
        <row r="21">
          <cell r="G21">
            <v>939.2</v>
          </cell>
          <cell r="M21">
            <v>395</v>
          </cell>
          <cell r="Y21">
            <v>465</v>
          </cell>
        </row>
        <row r="22">
          <cell r="G22">
            <v>653.4</v>
          </cell>
          <cell r="M22">
            <v>570</v>
          </cell>
          <cell r="Y22">
            <v>590</v>
          </cell>
        </row>
        <row r="23">
          <cell r="G23">
            <v>69.8</v>
          </cell>
          <cell r="M23">
            <v>30</v>
          </cell>
          <cell r="Y23">
            <v>50</v>
          </cell>
        </row>
        <row r="28">
          <cell r="G28">
            <v>1617.6</v>
          </cell>
          <cell r="M28">
            <v>1500</v>
          </cell>
          <cell r="Y28">
            <v>800</v>
          </cell>
        </row>
        <row r="29">
          <cell r="G29">
            <v>3477.5</v>
          </cell>
          <cell r="M29">
            <v>3356</v>
          </cell>
          <cell r="Y29">
            <v>3345</v>
          </cell>
        </row>
        <row r="30">
          <cell r="G30">
            <v>2050.6999999999998</v>
          </cell>
          <cell r="M30">
            <v>1995</v>
          </cell>
          <cell r="Y30">
            <v>2350</v>
          </cell>
        </row>
        <row r="31">
          <cell r="G31">
            <v>2708.2</v>
          </cell>
          <cell r="M31">
            <v>3015</v>
          </cell>
          <cell r="Y31">
            <v>2870</v>
          </cell>
        </row>
        <row r="32">
          <cell r="G32">
            <v>16320.4</v>
          </cell>
          <cell r="M32">
            <v>16955</v>
          </cell>
          <cell r="Y32">
            <v>18005</v>
          </cell>
        </row>
        <row r="33">
          <cell r="G33">
            <v>15425.800000000001</v>
          </cell>
          <cell r="M33">
            <v>15820</v>
          </cell>
          <cell r="Y33">
            <v>16970</v>
          </cell>
        </row>
        <row r="34">
          <cell r="G34">
            <v>894.6</v>
          </cell>
          <cell r="M34">
            <v>1135</v>
          </cell>
          <cell r="Y34">
            <v>1035</v>
          </cell>
        </row>
        <row r="35">
          <cell r="G35">
            <v>5232.1000000000004</v>
          </cell>
          <cell r="M35">
            <v>5322</v>
          </cell>
          <cell r="Y35">
            <v>6007</v>
          </cell>
        </row>
        <row r="36">
          <cell r="G36">
            <v>67.099999999999994</v>
          </cell>
          <cell r="M36">
            <v>45</v>
          </cell>
          <cell r="Y36">
            <v>5</v>
          </cell>
        </row>
        <row r="37">
          <cell r="G37">
            <v>765.8</v>
          </cell>
          <cell r="M37">
            <v>759</v>
          </cell>
          <cell r="Y37">
            <v>761</v>
          </cell>
        </row>
        <row r="38">
          <cell r="G38">
            <v>1347.3</v>
          </cell>
          <cell r="M38">
            <v>1553</v>
          </cell>
          <cell r="Y38">
            <v>1474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S264"/>
  <sheetViews>
    <sheetView showGridLines="0" tabSelected="1" zoomScale="80" zoomScaleNormal="80" zoomScaleSheetLayoutView="80" workbookViewId="0">
      <selection activeCell="C55" sqref="C5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4" width="14.28515625" customWidth="1"/>
    <col min="15" max="15" width="17.425781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35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39" t="s">
        <v>94</v>
      </c>
      <c r="C2" s="9"/>
      <c r="D2" s="9"/>
      <c r="E2" s="9"/>
      <c r="F2" s="9"/>
      <c r="G2" s="135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35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93</v>
      </c>
      <c r="C4" s="9"/>
      <c r="D4" s="145" t="str">
        <f>'[1]NR 2025'!D4:U4</f>
        <v>Chomutovská knihovna, příspěvková organizace</v>
      </c>
      <c r="E4" s="145"/>
      <c r="F4" s="145"/>
      <c r="G4" s="145"/>
      <c r="H4" s="145"/>
      <c r="I4" s="145"/>
      <c r="J4" s="145"/>
      <c r="K4" s="145"/>
      <c r="L4" s="3"/>
      <c r="M4" s="138" t="s">
        <v>92</v>
      </c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36"/>
      <c r="E5" s="136"/>
      <c r="F5" s="136"/>
      <c r="G5" s="136"/>
      <c r="H5" s="136"/>
      <c r="I5" s="136"/>
      <c r="J5" s="136"/>
      <c r="K5" s="136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91</v>
      </c>
      <c r="C6" s="9"/>
      <c r="D6" s="137" t="str">
        <f>'[1]NR 2025'!D6</f>
        <v>00360589</v>
      </c>
      <c r="E6" s="136"/>
      <c r="F6" s="136"/>
      <c r="G6" s="136"/>
      <c r="H6" s="136"/>
      <c r="I6" s="136"/>
      <c r="J6" s="136"/>
      <c r="K6" s="136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36"/>
      <c r="E7" s="136"/>
      <c r="F7" s="136"/>
      <c r="G7" s="136"/>
      <c r="H7" s="136"/>
      <c r="I7" s="136"/>
      <c r="J7" s="136"/>
      <c r="K7" s="136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90</v>
      </c>
      <c r="C8" s="9"/>
      <c r="D8" s="146" t="str">
        <f>'[1]NR 2025'!D8:U8</f>
        <v>Palackého 4995, 430 01 Chomutov</v>
      </c>
      <c r="E8" s="146"/>
      <c r="F8" s="146"/>
      <c r="G8" s="146"/>
      <c r="H8" s="146"/>
      <c r="I8" s="146"/>
      <c r="J8" s="146"/>
      <c r="K8" s="146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35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34" t="s">
        <v>57</v>
      </c>
      <c r="C10" s="133" t="s">
        <v>56</v>
      </c>
      <c r="D10" s="150" t="s">
        <v>89</v>
      </c>
      <c r="E10" s="150"/>
      <c r="F10" s="151"/>
      <c r="G10" s="150" t="s">
        <v>88</v>
      </c>
      <c r="H10" s="150"/>
      <c r="I10" s="184"/>
      <c r="J10" s="149" t="s">
        <v>87</v>
      </c>
      <c r="K10" s="150"/>
      <c r="L10" s="151"/>
      <c r="M10" s="181" t="s">
        <v>86</v>
      </c>
      <c r="N10" s="150"/>
      <c r="O10" s="151"/>
      <c r="P10" s="150" t="s">
        <v>85</v>
      </c>
      <c r="Q10" s="150"/>
      <c r="R10" s="151"/>
      <c r="S10" s="3"/>
    </row>
    <row r="11" spans="1:19" ht="30.75" customHeight="1" thickBot="1" x14ac:dyDescent="0.3">
      <c r="A11" s="9"/>
      <c r="B11" s="132"/>
      <c r="C11" s="131"/>
      <c r="D11" s="128" t="s">
        <v>84</v>
      </c>
      <c r="E11" s="127" t="s">
        <v>83</v>
      </c>
      <c r="F11" s="127" t="s">
        <v>82</v>
      </c>
      <c r="G11" s="128" t="s">
        <v>84</v>
      </c>
      <c r="H11" s="127" t="s">
        <v>83</v>
      </c>
      <c r="I11" s="130" t="s">
        <v>82</v>
      </c>
      <c r="J11" s="130" t="s">
        <v>84</v>
      </c>
      <c r="K11" s="127" t="s">
        <v>83</v>
      </c>
      <c r="L11" s="127" t="s">
        <v>82</v>
      </c>
      <c r="M11" s="129" t="s">
        <v>84</v>
      </c>
      <c r="N11" s="127" t="s">
        <v>83</v>
      </c>
      <c r="O11" s="127" t="s">
        <v>82</v>
      </c>
      <c r="P11" s="128" t="s">
        <v>84</v>
      </c>
      <c r="Q11" s="127" t="s">
        <v>83</v>
      </c>
      <c r="R11" s="127" t="s">
        <v>82</v>
      </c>
      <c r="S11" s="3"/>
    </row>
    <row r="12" spans="1:19" ht="15.75" customHeight="1" thickBot="1" x14ac:dyDescent="0.3">
      <c r="A12" s="9"/>
      <c r="B12" s="126"/>
      <c r="C12" s="125" t="s">
        <v>79</v>
      </c>
      <c r="D12" s="153"/>
      <c r="E12" s="153"/>
      <c r="F12" s="154"/>
      <c r="G12" s="153"/>
      <c r="H12" s="153"/>
      <c r="I12" s="153"/>
      <c r="J12" s="152"/>
      <c r="K12" s="153"/>
      <c r="L12" s="154"/>
      <c r="M12" s="153"/>
      <c r="N12" s="153"/>
      <c r="O12" s="154"/>
      <c r="P12" s="153"/>
      <c r="Q12" s="153"/>
      <c r="R12" s="154"/>
      <c r="S12" s="3"/>
    </row>
    <row r="13" spans="1:19" ht="15.75" customHeight="1" x14ac:dyDescent="0.25">
      <c r="A13" s="9"/>
      <c r="B13" s="169" t="s">
        <v>57</v>
      </c>
      <c r="C13" s="176" t="s">
        <v>56</v>
      </c>
      <c r="D13" s="155" t="s">
        <v>81</v>
      </c>
      <c r="E13" s="157" t="s">
        <v>80</v>
      </c>
      <c r="F13" s="140" t="s">
        <v>79</v>
      </c>
      <c r="G13" s="159" t="s">
        <v>81</v>
      </c>
      <c r="H13" s="157" t="s">
        <v>80</v>
      </c>
      <c r="I13" s="147" t="s">
        <v>79</v>
      </c>
      <c r="J13" s="155" t="s">
        <v>81</v>
      </c>
      <c r="K13" s="157" t="s">
        <v>80</v>
      </c>
      <c r="L13" s="140" t="s">
        <v>79</v>
      </c>
      <c r="M13" s="182" t="s">
        <v>81</v>
      </c>
      <c r="N13" s="157" t="s">
        <v>80</v>
      </c>
      <c r="O13" s="140" t="s">
        <v>79</v>
      </c>
      <c r="P13" s="159" t="s">
        <v>81</v>
      </c>
      <c r="Q13" s="157" t="s">
        <v>80</v>
      </c>
      <c r="R13" s="140" t="s">
        <v>79</v>
      </c>
      <c r="S13" s="3"/>
    </row>
    <row r="14" spans="1:19" ht="15.75" thickBot="1" x14ac:dyDescent="0.3">
      <c r="A14" s="9"/>
      <c r="B14" s="170"/>
      <c r="C14" s="177"/>
      <c r="D14" s="156"/>
      <c r="E14" s="158"/>
      <c r="F14" s="141"/>
      <c r="G14" s="160"/>
      <c r="H14" s="158"/>
      <c r="I14" s="148"/>
      <c r="J14" s="156"/>
      <c r="K14" s="158"/>
      <c r="L14" s="141"/>
      <c r="M14" s="183"/>
      <c r="N14" s="158"/>
      <c r="O14" s="141"/>
      <c r="P14" s="160"/>
      <c r="Q14" s="158"/>
      <c r="R14" s="141"/>
      <c r="S14" s="3"/>
    </row>
    <row r="15" spans="1:19" x14ac:dyDescent="0.25">
      <c r="A15" s="9"/>
      <c r="B15" s="103" t="s">
        <v>78</v>
      </c>
      <c r="C15" s="124" t="s">
        <v>77</v>
      </c>
      <c r="D15" s="84">
        <f>'[1]NR 2025'!G15</f>
        <v>3054.2</v>
      </c>
      <c r="E15" s="83">
        <f>'[1]NR 2025'!H15</f>
        <v>0</v>
      </c>
      <c r="F15" s="87">
        <f t="shared" ref="F15:F23" si="0">D15+E15</f>
        <v>3054.2</v>
      </c>
      <c r="G15" s="84">
        <f>'[1]NR 2025'!M15</f>
        <v>3009</v>
      </c>
      <c r="H15" s="83">
        <f>'[1]NR 2025'!N15</f>
        <v>0</v>
      </c>
      <c r="I15" s="89">
        <f t="shared" ref="I15:I23" si="1">G15+H15</f>
        <v>3009</v>
      </c>
      <c r="J15" s="101">
        <f>'[1]NR 2025'!Y15</f>
        <v>3089</v>
      </c>
      <c r="K15" s="100">
        <f>'[1]NR 2025'!Z15</f>
        <v>0</v>
      </c>
      <c r="L15" s="99">
        <f t="shared" ref="L15:L23" si="2">J15+K15</f>
        <v>3089</v>
      </c>
      <c r="M15" s="123">
        <v>3089</v>
      </c>
      <c r="N15" s="83"/>
      <c r="O15" s="87">
        <f t="shared" ref="O15:O23" si="3">M15+N15</f>
        <v>3089</v>
      </c>
      <c r="P15" s="123">
        <v>3089</v>
      </c>
      <c r="Q15" s="83"/>
      <c r="R15" s="87">
        <f t="shared" ref="R15:R23" si="4">P15+Q15</f>
        <v>3089</v>
      </c>
      <c r="S15" s="3"/>
    </row>
    <row r="16" spans="1:19" x14ac:dyDescent="0.25">
      <c r="A16" s="9"/>
      <c r="B16" s="91" t="s">
        <v>76</v>
      </c>
      <c r="C16" s="122" t="s">
        <v>75</v>
      </c>
      <c r="D16" s="84">
        <f>'[1]NR 2025'!G16</f>
        <v>28618</v>
      </c>
      <c r="E16" s="96">
        <f>'[1]NR 2025'!H16</f>
        <v>0</v>
      </c>
      <c r="F16" s="87">
        <f t="shared" si="0"/>
        <v>28618</v>
      </c>
      <c r="G16" s="84">
        <f>'[1]NR 2025'!M16</f>
        <v>29553</v>
      </c>
      <c r="H16" s="83">
        <f>'[1]NR 2025'!N16</f>
        <v>0</v>
      </c>
      <c r="I16" s="89">
        <f t="shared" si="1"/>
        <v>29553</v>
      </c>
      <c r="J16" s="81">
        <f>'[1]NR 2025'!Y16</f>
        <v>30520</v>
      </c>
      <c r="K16" s="80">
        <f>'[1]NR 2025'!Z16</f>
        <v>0</v>
      </c>
      <c r="L16" s="79">
        <f t="shared" si="2"/>
        <v>30520</v>
      </c>
      <c r="M16" s="116">
        <v>32455</v>
      </c>
      <c r="N16" s="96"/>
      <c r="O16" s="87">
        <f t="shared" si="3"/>
        <v>32455</v>
      </c>
      <c r="P16" s="116">
        <v>34101</v>
      </c>
      <c r="Q16" s="96"/>
      <c r="R16" s="87">
        <f t="shared" si="4"/>
        <v>34101</v>
      </c>
      <c r="S16" s="3"/>
    </row>
    <row r="17" spans="1:19" x14ac:dyDescent="0.25">
      <c r="A17" s="9"/>
      <c r="B17" s="91" t="s">
        <v>74</v>
      </c>
      <c r="C17" s="121" t="s">
        <v>73</v>
      </c>
      <c r="D17" s="84">
        <f>'[1]NR 2025'!G17</f>
        <v>0</v>
      </c>
      <c r="E17" s="96">
        <f>'[1]NR 2025'!H17</f>
        <v>0</v>
      </c>
      <c r="F17" s="87">
        <f t="shared" si="0"/>
        <v>0</v>
      </c>
      <c r="G17" s="84">
        <f>'[1]NR 2025'!M17</f>
        <v>0</v>
      </c>
      <c r="H17" s="83">
        <f>'[1]NR 2025'!N17</f>
        <v>0</v>
      </c>
      <c r="I17" s="89">
        <f t="shared" si="1"/>
        <v>0</v>
      </c>
      <c r="J17" s="81">
        <f>'[1]NR 2025'!Y17</f>
        <v>0</v>
      </c>
      <c r="K17" s="80">
        <f>'[1]NR 2025'!Z17</f>
        <v>0</v>
      </c>
      <c r="L17" s="79">
        <f t="shared" si="2"/>
        <v>0</v>
      </c>
      <c r="M17" s="116">
        <v>0</v>
      </c>
      <c r="N17" s="120"/>
      <c r="O17" s="87">
        <f t="shared" si="3"/>
        <v>0</v>
      </c>
      <c r="P17" s="116">
        <v>0</v>
      </c>
      <c r="Q17" s="120"/>
      <c r="R17" s="87">
        <f t="shared" si="4"/>
        <v>0</v>
      </c>
      <c r="S17" s="3"/>
    </row>
    <row r="18" spans="1:19" x14ac:dyDescent="0.25">
      <c r="A18" s="9"/>
      <c r="B18" s="91" t="s">
        <v>72</v>
      </c>
      <c r="C18" s="119" t="s">
        <v>71</v>
      </c>
      <c r="D18" s="84">
        <f>'[1]NR 2025'!G18</f>
        <v>1665.6</v>
      </c>
      <c r="E18" s="83">
        <f>'[1]NR 2025'!H18</f>
        <v>0</v>
      </c>
      <c r="F18" s="87">
        <f t="shared" si="0"/>
        <v>1665.6</v>
      </c>
      <c r="G18" s="84">
        <f>'[1]NR 2025'!M18</f>
        <v>1497</v>
      </c>
      <c r="H18" s="83">
        <f>'[1]NR 2025'!N18</f>
        <v>0</v>
      </c>
      <c r="I18" s="89">
        <f t="shared" si="1"/>
        <v>1497</v>
      </c>
      <c r="J18" s="81">
        <f>'[1]NR 2025'!Y18</f>
        <v>1497</v>
      </c>
      <c r="K18" s="80">
        <f>'[1]NR 2025'!Z18</f>
        <v>0</v>
      </c>
      <c r="L18" s="79">
        <f t="shared" si="2"/>
        <v>1497</v>
      </c>
      <c r="M18" s="116">
        <v>1497</v>
      </c>
      <c r="N18" s="83"/>
      <c r="O18" s="87">
        <f t="shared" si="3"/>
        <v>1497</v>
      </c>
      <c r="P18" s="116">
        <v>1497</v>
      </c>
      <c r="Q18" s="83"/>
      <c r="R18" s="87">
        <f t="shared" si="4"/>
        <v>1497</v>
      </c>
      <c r="S18" s="3"/>
    </row>
    <row r="19" spans="1:19" x14ac:dyDescent="0.25">
      <c r="A19" s="9"/>
      <c r="B19" s="91" t="s">
        <v>70</v>
      </c>
      <c r="C19" s="93" t="s">
        <v>69</v>
      </c>
      <c r="D19" s="84">
        <f>'[1]NR 2025'!G19</f>
        <v>46</v>
      </c>
      <c r="E19" s="83">
        <f>'[1]NR 2025'!H19</f>
        <v>0</v>
      </c>
      <c r="F19" s="87">
        <f t="shared" si="0"/>
        <v>46</v>
      </c>
      <c r="G19" s="84">
        <f>'[1]NR 2025'!M19</f>
        <v>46</v>
      </c>
      <c r="H19" s="83">
        <f>'[1]NR 2025'!N19</f>
        <v>0</v>
      </c>
      <c r="I19" s="89">
        <f t="shared" si="1"/>
        <v>46</v>
      </c>
      <c r="J19" s="81">
        <f>'[1]NR 2025'!Y19</f>
        <v>46</v>
      </c>
      <c r="K19" s="80">
        <f>'[1]NR 2025'!Z19</f>
        <v>0</v>
      </c>
      <c r="L19" s="79">
        <f t="shared" si="2"/>
        <v>46</v>
      </c>
      <c r="M19" s="116">
        <v>46</v>
      </c>
      <c r="N19" s="117"/>
      <c r="O19" s="87">
        <f t="shared" si="3"/>
        <v>46</v>
      </c>
      <c r="P19" s="116">
        <v>46</v>
      </c>
      <c r="Q19" s="117"/>
      <c r="R19" s="87">
        <f t="shared" si="4"/>
        <v>46</v>
      </c>
      <c r="S19" s="3"/>
    </row>
    <row r="20" spans="1:19" x14ac:dyDescent="0.25">
      <c r="A20" s="9"/>
      <c r="B20" s="91" t="s">
        <v>68</v>
      </c>
      <c r="C20" s="118" t="s">
        <v>67</v>
      </c>
      <c r="D20" s="84">
        <f>'[1]NR 2025'!G20</f>
        <v>0</v>
      </c>
      <c r="E20" s="83">
        <f>'[1]NR 2025'!H20</f>
        <v>0</v>
      </c>
      <c r="F20" s="87">
        <f t="shared" si="0"/>
        <v>0</v>
      </c>
      <c r="G20" s="84">
        <f>'[1]NR 2025'!M20</f>
        <v>0</v>
      </c>
      <c r="H20" s="83">
        <f>'[1]NR 2025'!N20</f>
        <v>0</v>
      </c>
      <c r="I20" s="89">
        <f t="shared" si="1"/>
        <v>0</v>
      </c>
      <c r="J20" s="81">
        <f>'[1]NR 2025'!Y20</f>
        <v>0</v>
      </c>
      <c r="K20" s="80">
        <f>'[1]NR 2025'!Z20</f>
        <v>0</v>
      </c>
      <c r="L20" s="79">
        <f t="shared" si="2"/>
        <v>0</v>
      </c>
      <c r="M20" s="116">
        <v>0</v>
      </c>
      <c r="N20" s="117"/>
      <c r="O20" s="87">
        <f t="shared" si="3"/>
        <v>0</v>
      </c>
      <c r="P20" s="116">
        <v>0</v>
      </c>
      <c r="Q20" s="117"/>
      <c r="R20" s="87">
        <f t="shared" si="4"/>
        <v>0</v>
      </c>
      <c r="S20" s="3"/>
    </row>
    <row r="21" spans="1:19" x14ac:dyDescent="0.25">
      <c r="A21" s="9"/>
      <c r="B21" s="91" t="s">
        <v>66</v>
      </c>
      <c r="C21" s="90" t="s">
        <v>65</v>
      </c>
      <c r="D21" s="84">
        <f>'[1]NR 2025'!G21</f>
        <v>939.2</v>
      </c>
      <c r="E21" s="83">
        <f>'[1]NR 2025'!H21</f>
        <v>0</v>
      </c>
      <c r="F21" s="87">
        <f t="shared" si="0"/>
        <v>939.2</v>
      </c>
      <c r="G21" s="84">
        <f>'[1]NR 2025'!M21</f>
        <v>395</v>
      </c>
      <c r="H21" s="83">
        <f>'[1]NR 2025'!N21</f>
        <v>0</v>
      </c>
      <c r="I21" s="89">
        <f t="shared" si="1"/>
        <v>395</v>
      </c>
      <c r="J21" s="81">
        <f>'[1]NR 2025'!Y21</f>
        <v>465</v>
      </c>
      <c r="K21" s="80">
        <f>'[1]NR 2025'!Z21</f>
        <v>0</v>
      </c>
      <c r="L21" s="79">
        <f t="shared" si="2"/>
        <v>465</v>
      </c>
      <c r="M21" s="116">
        <v>465</v>
      </c>
      <c r="N21" s="115"/>
      <c r="O21" s="87">
        <f t="shared" si="3"/>
        <v>465</v>
      </c>
      <c r="P21" s="116">
        <v>465</v>
      </c>
      <c r="Q21" s="115"/>
      <c r="R21" s="87">
        <f t="shared" si="4"/>
        <v>465</v>
      </c>
      <c r="S21" s="3"/>
    </row>
    <row r="22" spans="1:19" x14ac:dyDescent="0.25">
      <c r="A22" s="9"/>
      <c r="B22" s="91" t="s">
        <v>64</v>
      </c>
      <c r="C22" s="90" t="s">
        <v>63</v>
      </c>
      <c r="D22" s="84">
        <f>'[1]NR 2025'!G22</f>
        <v>653.4</v>
      </c>
      <c r="E22" s="83">
        <f>'[1]NR 2025'!H22</f>
        <v>0</v>
      </c>
      <c r="F22" s="87">
        <f t="shared" si="0"/>
        <v>653.4</v>
      </c>
      <c r="G22" s="84">
        <f>'[1]NR 2025'!M22</f>
        <v>570</v>
      </c>
      <c r="H22" s="83">
        <f>'[1]NR 2025'!N22</f>
        <v>0</v>
      </c>
      <c r="I22" s="89">
        <f t="shared" si="1"/>
        <v>570</v>
      </c>
      <c r="J22" s="81">
        <f>'[1]NR 2025'!Y22</f>
        <v>590</v>
      </c>
      <c r="K22" s="80">
        <f>'[1]NR 2025'!Z22</f>
        <v>0</v>
      </c>
      <c r="L22" s="79">
        <f t="shared" si="2"/>
        <v>590</v>
      </c>
      <c r="M22" s="116">
        <v>590</v>
      </c>
      <c r="N22" s="115"/>
      <c r="O22" s="87">
        <f t="shared" si="3"/>
        <v>590</v>
      </c>
      <c r="P22" s="116">
        <v>590</v>
      </c>
      <c r="Q22" s="115"/>
      <c r="R22" s="87">
        <f t="shared" si="4"/>
        <v>590</v>
      </c>
      <c r="S22" s="3"/>
    </row>
    <row r="23" spans="1:19" ht="15.75" thickBot="1" x14ac:dyDescent="0.3">
      <c r="A23" s="9"/>
      <c r="B23" s="114" t="s">
        <v>62</v>
      </c>
      <c r="C23" s="113" t="s">
        <v>61</v>
      </c>
      <c r="D23" s="84">
        <f>'[1]NR 2025'!G23</f>
        <v>69.8</v>
      </c>
      <c r="E23" s="83">
        <f>'[1]NR 2025'!H23</f>
        <v>0</v>
      </c>
      <c r="F23" s="77">
        <f t="shared" si="0"/>
        <v>69.8</v>
      </c>
      <c r="G23" s="84">
        <f>'[1]NR 2025'!M23</f>
        <v>30</v>
      </c>
      <c r="H23" s="83">
        <f>'[1]NR 2025'!N23</f>
        <v>0</v>
      </c>
      <c r="I23" s="82">
        <f t="shared" si="1"/>
        <v>30</v>
      </c>
      <c r="J23" s="81">
        <f>'[1]NR 2025'!Y23</f>
        <v>50</v>
      </c>
      <c r="K23" s="80">
        <f>'[1]NR 2025'!Z23</f>
        <v>0</v>
      </c>
      <c r="L23" s="79">
        <f t="shared" si="2"/>
        <v>50</v>
      </c>
      <c r="M23" s="112">
        <v>50</v>
      </c>
      <c r="N23" s="111"/>
      <c r="O23" s="77">
        <f t="shared" si="3"/>
        <v>50</v>
      </c>
      <c r="P23" s="112">
        <v>50</v>
      </c>
      <c r="Q23" s="111"/>
      <c r="R23" s="77">
        <f t="shared" si="4"/>
        <v>50</v>
      </c>
      <c r="S23" s="3"/>
    </row>
    <row r="24" spans="1:19" ht="15.75" thickBot="1" x14ac:dyDescent="0.3">
      <c r="A24" s="9"/>
      <c r="B24" s="76" t="s">
        <v>60</v>
      </c>
      <c r="C24" s="110" t="s">
        <v>59</v>
      </c>
      <c r="D24" s="106">
        <f t="shared" ref="D24:R24" si="5">SUM(D15:D21)</f>
        <v>34323</v>
      </c>
      <c r="E24" s="106">
        <f t="shared" si="5"/>
        <v>0</v>
      </c>
      <c r="F24" s="106">
        <f t="shared" si="5"/>
        <v>34323</v>
      </c>
      <c r="G24" s="106">
        <f t="shared" si="5"/>
        <v>34500</v>
      </c>
      <c r="H24" s="106">
        <f t="shared" si="5"/>
        <v>0</v>
      </c>
      <c r="I24" s="109">
        <f t="shared" si="5"/>
        <v>34500</v>
      </c>
      <c r="J24" s="108">
        <f t="shared" si="5"/>
        <v>35617</v>
      </c>
      <c r="K24" s="108">
        <f t="shared" si="5"/>
        <v>0</v>
      </c>
      <c r="L24" s="108">
        <f t="shared" si="5"/>
        <v>35617</v>
      </c>
      <c r="M24" s="107">
        <f t="shared" si="5"/>
        <v>37552</v>
      </c>
      <c r="N24" s="106">
        <f t="shared" si="5"/>
        <v>0</v>
      </c>
      <c r="O24" s="106">
        <f t="shared" si="5"/>
        <v>37552</v>
      </c>
      <c r="P24" s="106">
        <f t="shared" si="5"/>
        <v>39198</v>
      </c>
      <c r="Q24" s="106">
        <f t="shared" si="5"/>
        <v>0</v>
      </c>
      <c r="R24" s="106">
        <f t="shared" si="5"/>
        <v>39198</v>
      </c>
      <c r="S24" s="3"/>
    </row>
    <row r="25" spans="1:19" ht="15.75" customHeight="1" thickBot="1" x14ac:dyDescent="0.3">
      <c r="A25" s="9"/>
      <c r="B25" s="105"/>
      <c r="C25" s="104" t="s">
        <v>58</v>
      </c>
      <c r="D25" s="143"/>
      <c r="E25" s="143"/>
      <c r="F25" s="144"/>
      <c r="G25" s="143"/>
      <c r="H25" s="143"/>
      <c r="I25" s="143"/>
      <c r="J25" s="142"/>
      <c r="K25" s="143"/>
      <c r="L25" s="144"/>
      <c r="M25" s="143"/>
      <c r="N25" s="143"/>
      <c r="O25" s="144"/>
      <c r="P25" s="143"/>
      <c r="Q25" s="143"/>
      <c r="R25" s="144"/>
      <c r="S25" s="3"/>
    </row>
    <row r="26" spans="1:19" x14ac:dyDescent="0.25">
      <c r="A26" s="9"/>
      <c r="B26" s="169" t="s">
        <v>57</v>
      </c>
      <c r="C26" s="176" t="s">
        <v>56</v>
      </c>
      <c r="D26" s="163" t="s">
        <v>55</v>
      </c>
      <c r="E26" s="165" t="s">
        <v>54</v>
      </c>
      <c r="F26" s="167" t="s">
        <v>53</v>
      </c>
      <c r="G26" s="171" t="s">
        <v>55</v>
      </c>
      <c r="H26" s="165" t="s">
        <v>54</v>
      </c>
      <c r="I26" s="161" t="s">
        <v>53</v>
      </c>
      <c r="J26" s="163" t="s">
        <v>55</v>
      </c>
      <c r="K26" s="165" t="s">
        <v>54</v>
      </c>
      <c r="L26" s="167" t="s">
        <v>53</v>
      </c>
      <c r="M26" s="185" t="s">
        <v>55</v>
      </c>
      <c r="N26" s="165" t="s">
        <v>54</v>
      </c>
      <c r="O26" s="167" t="s">
        <v>53</v>
      </c>
      <c r="P26" s="171" t="s">
        <v>55</v>
      </c>
      <c r="Q26" s="165" t="s">
        <v>54</v>
      </c>
      <c r="R26" s="167" t="s">
        <v>53</v>
      </c>
      <c r="S26" s="3"/>
    </row>
    <row r="27" spans="1:19" ht="15.75" thickBot="1" x14ac:dyDescent="0.3">
      <c r="A27" s="9"/>
      <c r="B27" s="170"/>
      <c r="C27" s="177"/>
      <c r="D27" s="164"/>
      <c r="E27" s="166"/>
      <c r="F27" s="168"/>
      <c r="G27" s="172"/>
      <c r="H27" s="166"/>
      <c r="I27" s="162"/>
      <c r="J27" s="164"/>
      <c r="K27" s="166"/>
      <c r="L27" s="168"/>
      <c r="M27" s="186"/>
      <c r="N27" s="166"/>
      <c r="O27" s="168"/>
      <c r="P27" s="172"/>
      <c r="Q27" s="166"/>
      <c r="R27" s="168"/>
      <c r="S27" s="3"/>
    </row>
    <row r="28" spans="1:19" x14ac:dyDescent="0.25">
      <c r="A28" s="9"/>
      <c r="B28" s="103" t="s">
        <v>52</v>
      </c>
      <c r="C28" s="102" t="s">
        <v>51</v>
      </c>
      <c r="D28" s="84">
        <f>'[1]NR 2025'!G28</f>
        <v>1617.6</v>
      </c>
      <c r="E28" s="83">
        <f>'[1]NR 2025'!H28</f>
        <v>0</v>
      </c>
      <c r="F28" s="87">
        <f t="shared" ref="F28:F38" si="6">D28+E28</f>
        <v>1617.6</v>
      </c>
      <c r="G28" s="84">
        <f>'[1]NR 2025'!M28</f>
        <v>1500</v>
      </c>
      <c r="H28" s="83">
        <f>'[1]NR 2025'!N28</f>
        <v>0</v>
      </c>
      <c r="I28" s="89">
        <f t="shared" ref="I28:I38" si="7">G28+H28</f>
        <v>1500</v>
      </c>
      <c r="J28" s="101">
        <f>'[1]NR 2025'!Y28</f>
        <v>800</v>
      </c>
      <c r="K28" s="100">
        <f>'[1]NR 2025'!Z28</f>
        <v>0</v>
      </c>
      <c r="L28" s="99">
        <f t="shared" ref="L28:L38" si="8">J28+K28</f>
        <v>800</v>
      </c>
      <c r="M28" s="98">
        <v>1500</v>
      </c>
      <c r="N28" s="98"/>
      <c r="O28" s="87">
        <f t="shared" ref="O28:O38" si="9">M28+N28</f>
        <v>1500</v>
      </c>
      <c r="P28" s="98">
        <v>1500</v>
      </c>
      <c r="Q28" s="98"/>
      <c r="R28" s="87">
        <f t="shared" ref="R28:R38" si="10">P28+Q28</f>
        <v>1500</v>
      </c>
      <c r="S28" s="3"/>
    </row>
    <row r="29" spans="1:19" x14ac:dyDescent="0.25">
      <c r="A29" s="9"/>
      <c r="B29" s="91" t="s">
        <v>50</v>
      </c>
      <c r="C29" s="97" t="s">
        <v>49</v>
      </c>
      <c r="D29" s="84">
        <f>'[1]NR 2025'!G29</f>
        <v>3477.5</v>
      </c>
      <c r="E29" s="96">
        <f>'[1]NR 2025'!H29</f>
        <v>0</v>
      </c>
      <c r="F29" s="87">
        <f t="shared" si="6"/>
        <v>3477.5</v>
      </c>
      <c r="G29" s="84">
        <f>'[1]NR 2025'!M29</f>
        <v>3356</v>
      </c>
      <c r="H29" s="96">
        <f>'[1]NR 2025'!N29</f>
        <v>0</v>
      </c>
      <c r="I29" s="89">
        <f t="shared" si="7"/>
        <v>3356</v>
      </c>
      <c r="J29" s="81">
        <f>'[1]NR 2025'!Y29</f>
        <v>3345</v>
      </c>
      <c r="K29" s="95">
        <f>'[1]NR 2025'!Z29</f>
        <v>0</v>
      </c>
      <c r="L29" s="79">
        <f t="shared" si="8"/>
        <v>3345</v>
      </c>
      <c r="M29" s="88">
        <f>2885+476</f>
        <v>3361</v>
      </c>
      <c r="N29" s="94"/>
      <c r="O29" s="87">
        <f t="shared" si="9"/>
        <v>3361</v>
      </c>
      <c r="P29" s="88">
        <f>2885+476</f>
        <v>3361</v>
      </c>
      <c r="Q29" s="94"/>
      <c r="R29" s="87">
        <f t="shared" si="10"/>
        <v>3361</v>
      </c>
      <c r="S29" s="3"/>
    </row>
    <row r="30" spans="1:19" x14ac:dyDescent="0.25">
      <c r="A30" s="9"/>
      <c r="B30" s="91" t="s">
        <v>48</v>
      </c>
      <c r="C30" s="90" t="s">
        <v>47</v>
      </c>
      <c r="D30" s="84">
        <f>'[1]NR 2025'!G30</f>
        <v>2050.6999999999998</v>
      </c>
      <c r="E30" s="96">
        <f>'[1]NR 2025'!H30</f>
        <v>0</v>
      </c>
      <c r="F30" s="87">
        <f t="shared" si="6"/>
        <v>2050.6999999999998</v>
      </c>
      <c r="G30" s="84">
        <f>'[1]NR 2025'!M30</f>
        <v>1995</v>
      </c>
      <c r="H30" s="96">
        <f>'[1]NR 2025'!N30</f>
        <v>0</v>
      </c>
      <c r="I30" s="89">
        <f t="shared" si="7"/>
        <v>1995</v>
      </c>
      <c r="J30" s="81">
        <f>'[1]NR 2025'!Y30</f>
        <v>2350</v>
      </c>
      <c r="K30" s="95">
        <f>'[1]NR 2025'!Z30</f>
        <v>0</v>
      </c>
      <c r="L30" s="79">
        <f t="shared" si="8"/>
        <v>2350</v>
      </c>
      <c r="M30" s="88">
        <v>2350</v>
      </c>
      <c r="N30" s="94"/>
      <c r="O30" s="87">
        <f t="shared" si="9"/>
        <v>2350</v>
      </c>
      <c r="P30" s="88">
        <v>2650</v>
      </c>
      <c r="Q30" s="94"/>
      <c r="R30" s="87">
        <f t="shared" si="10"/>
        <v>2650</v>
      </c>
      <c r="S30" s="3"/>
    </row>
    <row r="31" spans="1:19" x14ac:dyDescent="0.25">
      <c r="A31" s="9"/>
      <c r="B31" s="91" t="s">
        <v>46</v>
      </c>
      <c r="C31" s="90" t="s">
        <v>45</v>
      </c>
      <c r="D31" s="84">
        <f>'[1]NR 2025'!G31</f>
        <v>2708.2</v>
      </c>
      <c r="E31" s="83">
        <f>'[1]NR 2025'!H31</f>
        <v>0</v>
      </c>
      <c r="F31" s="87">
        <f t="shared" si="6"/>
        <v>2708.2</v>
      </c>
      <c r="G31" s="84">
        <f>'[1]NR 2025'!M31</f>
        <v>3015</v>
      </c>
      <c r="H31" s="83">
        <f>'[1]NR 2025'!N31</f>
        <v>0</v>
      </c>
      <c r="I31" s="89">
        <f t="shared" si="7"/>
        <v>3015</v>
      </c>
      <c r="J31" s="81">
        <f>'[1]NR 2025'!Y31</f>
        <v>2870</v>
      </c>
      <c r="K31" s="80">
        <f>'[1]NR 2025'!Z31</f>
        <v>0</v>
      </c>
      <c r="L31" s="79">
        <f t="shared" si="8"/>
        <v>2870</v>
      </c>
      <c r="M31" s="88">
        <f>2993+57</f>
        <v>3050</v>
      </c>
      <c r="N31" s="88"/>
      <c r="O31" s="87">
        <f t="shared" si="9"/>
        <v>3050</v>
      </c>
      <c r="P31" s="88">
        <f>2993+57</f>
        <v>3050</v>
      </c>
      <c r="Q31" s="88"/>
      <c r="R31" s="87">
        <f t="shared" si="10"/>
        <v>3050</v>
      </c>
      <c r="S31" s="3"/>
    </row>
    <row r="32" spans="1:19" x14ac:dyDescent="0.25">
      <c r="A32" s="9"/>
      <c r="B32" s="91" t="s">
        <v>44</v>
      </c>
      <c r="C32" s="90" t="s">
        <v>43</v>
      </c>
      <c r="D32" s="84">
        <f>'[1]NR 2025'!G32</f>
        <v>16320.4</v>
      </c>
      <c r="E32" s="83">
        <f>'[1]NR 2025'!H32</f>
        <v>0</v>
      </c>
      <c r="F32" s="87">
        <f t="shared" si="6"/>
        <v>16320.4</v>
      </c>
      <c r="G32" s="84">
        <f>'[1]NR 2025'!M32</f>
        <v>16955</v>
      </c>
      <c r="H32" s="83">
        <f>'[1]NR 2025'!N32</f>
        <v>0</v>
      </c>
      <c r="I32" s="89">
        <f t="shared" si="7"/>
        <v>16955</v>
      </c>
      <c r="J32" s="81">
        <f>'[1]NR 2025'!Y32</f>
        <v>18005</v>
      </c>
      <c r="K32" s="80">
        <f>'[1]NR 2025'!Z32</f>
        <v>0</v>
      </c>
      <c r="L32" s="79">
        <f t="shared" si="8"/>
        <v>18005</v>
      </c>
      <c r="M32" s="88">
        <f>SUM(M33:M34)</f>
        <v>19005</v>
      </c>
      <c r="N32" s="88"/>
      <c r="O32" s="87">
        <f t="shared" si="9"/>
        <v>19005</v>
      </c>
      <c r="P32" s="88">
        <f>SUM(P33:P34)</f>
        <v>20005</v>
      </c>
      <c r="Q32" s="88"/>
      <c r="R32" s="87">
        <f t="shared" si="10"/>
        <v>20005</v>
      </c>
      <c r="S32" s="3"/>
    </row>
    <row r="33" spans="1:19" x14ac:dyDescent="0.25">
      <c r="A33" s="9"/>
      <c r="B33" s="91" t="s">
        <v>42</v>
      </c>
      <c r="C33" s="93" t="s">
        <v>41</v>
      </c>
      <c r="D33" s="84">
        <f>'[1]NR 2025'!G33</f>
        <v>15425.800000000001</v>
      </c>
      <c r="E33" s="83">
        <f>'[1]NR 2025'!H33</f>
        <v>0</v>
      </c>
      <c r="F33" s="87">
        <f t="shared" si="6"/>
        <v>15425.800000000001</v>
      </c>
      <c r="G33" s="84">
        <f>'[1]NR 2025'!M33</f>
        <v>15820</v>
      </c>
      <c r="H33" s="83">
        <f>'[1]NR 2025'!N33</f>
        <v>0</v>
      </c>
      <c r="I33" s="89">
        <f t="shared" si="7"/>
        <v>15820</v>
      </c>
      <c r="J33" s="81">
        <f>'[1]NR 2025'!Y33</f>
        <v>16970</v>
      </c>
      <c r="K33" s="80">
        <f>'[1]NR 2025'!Z33</f>
        <v>0</v>
      </c>
      <c r="L33" s="79">
        <f t="shared" si="8"/>
        <v>16970</v>
      </c>
      <c r="M33" s="88">
        <f>17300+670</f>
        <v>17970</v>
      </c>
      <c r="N33" s="88"/>
      <c r="O33" s="87">
        <f t="shared" si="9"/>
        <v>17970</v>
      </c>
      <c r="P33" s="88">
        <f>18300+670</f>
        <v>18970</v>
      </c>
      <c r="Q33" s="88"/>
      <c r="R33" s="87">
        <f t="shared" si="10"/>
        <v>18970</v>
      </c>
      <c r="S33" s="3"/>
    </row>
    <row r="34" spans="1:19" x14ac:dyDescent="0.25">
      <c r="A34" s="9"/>
      <c r="B34" s="91" t="s">
        <v>40</v>
      </c>
      <c r="C34" s="92" t="s">
        <v>39</v>
      </c>
      <c r="D34" s="84">
        <f>'[1]NR 2025'!G34</f>
        <v>894.6</v>
      </c>
      <c r="E34" s="83">
        <f>'[1]NR 2025'!H34</f>
        <v>0</v>
      </c>
      <c r="F34" s="87">
        <f t="shared" si="6"/>
        <v>894.6</v>
      </c>
      <c r="G34" s="84">
        <f>'[1]NR 2025'!M34</f>
        <v>1135</v>
      </c>
      <c r="H34" s="83">
        <f>'[1]NR 2025'!N34</f>
        <v>0</v>
      </c>
      <c r="I34" s="89">
        <f t="shared" si="7"/>
        <v>1135</v>
      </c>
      <c r="J34" s="81">
        <f>'[1]NR 2025'!Y34</f>
        <v>1035</v>
      </c>
      <c r="K34" s="80">
        <f>'[1]NR 2025'!Z34</f>
        <v>0</v>
      </c>
      <c r="L34" s="79">
        <f t="shared" si="8"/>
        <v>1035</v>
      </c>
      <c r="M34" s="88">
        <f>1000+35</f>
        <v>1035</v>
      </c>
      <c r="N34" s="88"/>
      <c r="O34" s="87">
        <f t="shared" si="9"/>
        <v>1035</v>
      </c>
      <c r="P34" s="88">
        <f>1000+35</f>
        <v>1035</v>
      </c>
      <c r="Q34" s="88"/>
      <c r="R34" s="87">
        <f t="shared" si="10"/>
        <v>1035</v>
      </c>
      <c r="S34" s="3"/>
    </row>
    <row r="35" spans="1:19" x14ac:dyDescent="0.25">
      <c r="A35" s="9"/>
      <c r="B35" s="91" t="s">
        <v>38</v>
      </c>
      <c r="C35" s="90" t="s">
        <v>37</v>
      </c>
      <c r="D35" s="84">
        <f>'[1]NR 2025'!G35</f>
        <v>5232.1000000000004</v>
      </c>
      <c r="E35" s="83">
        <f>'[1]NR 2025'!H35</f>
        <v>0</v>
      </c>
      <c r="F35" s="87">
        <f t="shared" si="6"/>
        <v>5232.1000000000004</v>
      </c>
      <c r="G35" s="84">
        <f>'[1]NR 2025'!M35</f>
        <v>5322</v>
      </c>
      <c r="H35" s="83">
        <f>'[1]NR 2025'!N35</f>
        <v>0</v>
      </c>
      <c r="I35" s="89">
        <f t="shared" si="7"/>
        <v>5322</v>
      </c>
      <c r="J35" s="81">
        <f>'[1]NR 2025'!Y35</f>
        <v>6007</v>
      </c>
      <c r="K35" s="80">
        <f>'[1]NR 2025'!Z35</f>
        <v>0</v>
      </c>
      <c r="L35" s="79">
        <f t="shared" si="8"/>
        <v>6007</v>
      </c>
      <c r="M35" s="88">
        <f>5779+228</f>
        <v>6007</v>
      </c>
      <c r="N35" s="88"/>
      <c r="O35" s="87">
        <f t="shared" si="9"/>
        <v>6007</v>
      </c>
      <c r="P35" s="88">
        <f>6169+228</f>
        <v>6397</v>
      </c>
      <c r="Q35" s="88"/>
      <c r="R35" s="87">
        <f t="shared" si="10"/>
        <v>6397</v>
      </c>
      <c r="S35" s="3"/>
    </row>
    <row r="36" spans="1:19" x14ac:dyDescent="0.25">
      <c r="A36" s="9"/>
      <c r="B36" s="91" t="s">
        <v>36</v>
      </c>
      <c r="C36" s="90" t="s">
        <v>35</v>
      </c>
      <c r="D36" s="84">
        <f>'[1]NR 2025'!G36</f>
        <v>67.099999999999994</v>
      </c>
      <c r="E36" s="83">
        <f>'[1]NR 2025'!H36</f>
        <v>0</v>
      </c>
      <c r="F36" s="87">
        <f t="shared" si="6"/>
        <v>67.099999999999994</v>
      </c>
      <c r="G36" s="84">
        <f>'[1]NR 2025'!M36</f>
        <v>45</v>
      </c>
      <c r="H36" s="83">
        <f>'[1]NR 2025'!N36</f>
        <v>0</v>
      </c>
      <c r="I36" s="89">
        <f t="shared" si="7"/>
        <v>45</v>
      </c>
      <c r="J36" s="81">
        <f>'[1]NR 2025'!Y36</f>
        <v>5</v>
      </c>
      <c r="K36" s="80">
        <f>'[1]NR 2025'!Z36</f>
        <v>0</v>
      </c>
      <c r="L36" s="79">
        <f t="shared" si="8"/>
        <v>5</v>
      </c>
      <c r="M36" s="88">
        <v>5</v>
      </c>
      <c r="N36" s="88"/>
      <c r="O36" s="87">
        <f t="shared" si="9"/>
        <v>5</v>
      </c>
      <c r="P36" s="88">
        <v>5</v>
      </c>
      <c r="Q36" s="88"/>
      <c r="R36" s="87">
        <f t="shared" si="10"/>
        <v>5</v>
      </c>
      <c r="S36" s="3"/>
    </row>
    <row r="37" spans="1:19" x14ac:dyDescent="0.25">
      <c r="A37" s="9"/>
      <c r="B37" s="91" t="s">
        <v>34</v>
      </c>
      <c r="C37" s="90" t="s">
        <v>33</v>
      </c>
      <c r="D37" s="84">
        <f>'[1]NR 2025'!G37</f>
        <v>765.8</v>
      </c>
      <c r="E37" s="83">
        <f>'[1]NR 2025'!H37</f>
        <v>0</v>
      </c>
      <c r="F37" s="87">
        <f t="shared" si="6"/>
        <v>765.8</v>
      </c>
      <c r="G37" s="84">
        <f>'[1]NR 2025'!M37</f>
        <v>759</v>
      </c>
      <c r="H37" s="83">
        <f>'[1]NR 2025'!N37</f>
        <v>0</v>
      </c>
      <c r="I37" s="89">
        <f t="shared" si="7"/>
        <v>759</v>
      </c>
      <c r="J37" s="81">
        <f>'[1]NR 2025'!Y37</f>
        <v>761</v>
      </c>
      <c r="K37" s="80">
        <f>'[1]NR 2025'!Z37</f>
        <v>0</v>
      </c>
      <c r="L37" s="79">
        <f t="shared" si="8"/>
        <v>761</v>
      </c>
      <c r="M37" s="88">
        <v>761</v>
      </c>
      <c r="N37" s="88"/>
      <c r="O37" s="87">
        <f t="shared" si="9"/>
        <v>761</v>
      </c>
      <c r="P37" s="88">
        <v>756</v>
      </c>
      <c r="Q37" s="88"/>
      <c r="R37" s="87">
        <f t="shared" si="10"/>
        <v>756</v>
      </c>
      <c r="S37" s="3"/>
    </row>
    <row r="38" spans="1:19" ht="15.75" thickBot="1" x14ac:dyDescent="0.3">
      <c r="A38" s="9"/>
      <c r="B38" s="86" t="s">
        <v>32</v>
      </c>
      <c r="C38" s="85" t="s">
        <v>31</v>
      </c>
      <c r="D38" s="84">
        <f>'[1]NR 2025'!G38</f>
        <v>1347.3</v>
      </c>
      <c r="E38" s="83">
        <f>'[1]NR 2025'!H38</f>
        <v>0</v>
      </c>
      <c r="F38" s="77">
        <f t="shared" si="6"/>
        <v>1347.3</v>
      </c>
      <c r="G38" s="84">
        <f>'[1]NR 2025'!M38</f>
        <v>1553</v>
      </c>
      <c r="H38" s="83">
        <f>'[1]NR 2025'!N38</f>
        <v>0</v>
      </c>
      <c r="I38" s="82">
        <f t="shared" si="7"/>
        <v>1553</v>
      </c>
      <c r="J38" s="81">
        <f>'[1]NR 2025'!Y38</f>
        <v>1474</v>
      </c>
      <c r="K38" s="80">
        <f>'[1]NR 2025'!Z38</f>
        <v>0</v>
      </c>
      <c r="L38" s="79">
        <f t="shared" si="8"/>
        <v>1474</v>
      </c>
      <c r="M38" s="78">
        <f>1482+31</f>
        <v>1513</v>
      </c>
      <c r="N38" s="78"/>
      <c r="O38" s="77">
        <f t="shared" si="9"/>
        <v>1513</v>
      </c>
      <c r="P38" s="78">
        <f>1443+31</f>
        <v>1474</v>
      </c>
      <c r="Q38" s="78"/>
      <c r="R38" s="77">
        <f t="shared" si="10"/>
        <v>1474</v>
      </c>
      <c r="S38" s="3"/>
    </row>
    <row r="39" spans="1:19" ht="15.75" thickBot="1" x14ac:dyDescent="0.3">
      <c r="A39" s="9"/>
      <c r="B39" s="76" t="s">
        <v>30</v>
      </c>
      <c r="C39" s="75" t="s">
        <v>29</v>
      </c>
      <c r="D39" s="71">
        <f>SUM(D28:D32)+SUM(D35:D38)</f>
        <v>33586.700000000004</v>
      </c>
      <c r="E39" s="71">
        <f>SUM(E28:E32)+SUM(E35:E38)</f>
        <v>0</v>
      </c>
      <c r="F39" s="70">
        <f>SUM(F35:F38)+SUM(F28:F32)</f>
        <v>33586.700000000004</v>
      </c>
      <c r="G39" s="71">
        <f>SUM(G28:G32)+SUM(G35:G38)</f>
        <v>34500</v>
      </c>
      <c r="H39" s="71">
        <f>SUM(H28:H32)+SUM(H35:H38)</f>
        <v>0</v>
      </c>
      <c r="I39" s="74">
        <f>SUM(I35:I38)+SUM(I28:I32)</f>
        <v>34500</v>
      </c>
      <c r="J39" s="72">
        <f>SUM(J28:J32)+SUM(J35:J38)</f>
        <v>35617</v>
      </c>
      <c r="K39" s="73">
        <f>SUM(K28:K32)+SUM(K35:K38)</f>
        <v>0</v>
      </c>
      <c r="L39" s="72">
        <f>SUM(L35:L38)+SUM(L28:L32)</f>
        <v>35617</v>
      </c>
      <c r="M39" s="71">
        <f>SUM(M28:M32)+SUM(M35:M38)</f>
        <v>37552</v>
      </c>
      <c r="N39" s="71">
        <f>SUM(N28:N32)+SUM(N35:N38)</f>
        <v>0</v>
      </c>
      <c r="O39" s="70">
        <f>SUM(O35:O38)+SUM(O28:O32)</f>
        <v>37552</v>
      </c>
      <c r="P39" s="71">
        <f>SUM(P28:P32)+SUM(P35:P38)</f>
        <v>39198</v>
      </c>
      <c r="Q39" s="71">
        <f>SUM(Q28:Q32)+SUM(Q35:Q38)</f>
        <v>0</v>
      </c>
      <c r="R39" s="70">
        <f>SUM(R35:R38)+SUM(R28:R32)</f>
        <v>39198</v>
      </c>
      <c r="S39" s="3"/>
    </row>
    <row r="40" spans="1:19" ht="19.5" thickBot="1" x14ac:dyDescent="0.35">
      <c r="A40" s="9"/>
      <c r="B40" s="69" t="s">
        <v>28</v>
      </c>
      <c r="C40" s="68" t="s">
        <v>27</v>
      </c>
      <c r="D40" s="65">
        <f t="shared" ref="D40:R40" si="11">D24-D39</f>
        <v>736.29999999999563</v>
      </c>
      <c r="E40" s="65">
        <f t="shared" si="11"/>
        <v>0</v>
      </c>
      <c r="F40" s="64">
        <f t="shared" si="11"/>
        <v>736.29999999999563</v>
      </c>
      <c r="G40" s="65">
        <f t="shared" si="11"/>
        <v>0</v>
      </c>
      <c r="H40" s="65">
        <f t="shared" si="11"/>
        <v>0</v>
      </c>
      <c r="I40" s="67">
        <f t="shared" si="11"/>
        <v>0</v>
      </c>
      <c r="J40" s="65">
        <f t="shared" si="11"/>
        <v>0</v>
      </c>
      <c r="K40" s="65">
        <f t="shared" si="11"/>
        <v>0</v>
      </c>
      <c r="L40" s="64">
        <f t="shared" si="11"/>
        <v>0</v>
      </c>
      <c r="M40" s="66">
        <f t="shared" si="11"/>
        <v>0</v>
      </c>
      <c r="N40" s="65">
        <f t="shared" si="11"/>
        <v>0</v>
      </c>
      <c r="O40" s="64">
        <f t="shared" si="11"/>
        <v>0</v>
      </c>
      <c r="P40" s="65">
        <f t="shared" si="11"/>
        <v>0</v>
      </c>
      <c r="Q40" s="65">
        <f t="shared" si="11"/>
        <v>0</v>
      </c>
      <c r="R40" s="64">
        <f t="shared" si="11"/>
        <v>0</v>
      </c>
      <c r="S40" s="3"/>
    </row>
    <row r="41" spans="1:19" ht="15.75" thickBot="1" x14ac:dyDescent="0.3">
      <c r="A41" s="9"/>
      <c r="B41" s="63" t="s">
        <v>26</v>
      </c>
      <c r="C41" s="62" t="s">
        <v>25</v>
      </c>
      <c r="D41" s="57"/>
      <c r="E41" s="61"/>
      <c r="F41" s="55">
        <f>F40-D16</f>
        <v>-27881.700000000004</v>
      </c>
      <c r="G41" s="57"/>
      <c r="H41" s="56"/>
      <c r="I41" s="60">
        <f>I40-G16</f>
        <v>-29553</v>
      </c>
      <c r="J41" s="59"/>
      <c r="K41" s="56"/>
      <c r="L41" s="55">
        <f>L40-J16</f>
        <v>-30520</v>
      </c>
      <c r="M41" s="58"/>
      <c r="N41" s="56"/>
      <c r="O41" s="55">
        <f>O40-M16</f>
        <v>-32455</v>
      </c>
      <c r="P41" s="57"/>
      <c r="Q41" s="56"/>
      <c r="R41" s="55">
        <f>R40-P16</f>
        <v>-34101</v>
      </c>
      <c r="S41" s="3"/>
    </row>
    <row r="42" spans="1:19" s="21" customFormat="1" ht="8.25" customHeight="1" thickBot="1" x14ac:dyDescent="0.3">
      <c r="A42" s="7"/>
      <c r="B42" s="54"/>
      <c r="C42" s="34"/>
      <c r="D42" s="7"/>
      <c r="E42" s="33"/>
      <c r="F42" s="33"/>
      <c r="G42" s="7"/>
      <c r="H42" s="33"/>
      <c r="I42" s="33"/>
      <c r="J42" s="33"/>
      <c r="K42" s="33"/>
      <c r="L42" s="44"/>
      <c r="M42" s="44"/>
      <c r="N42" s="44"/>
      <c r="O42" s="44"/>
      <c r="P42" s="44"/>
      <c r="Q42" s="44"/>
      <c r="R42" s="44"/>
      <c r="S42" s="44"/>
    </row>
    <row r="43" spans="1:19" s="21" customFormat="1" ht="15.75" customHeight="1" x14ac:dyDescent="0.25">
      <c r="A43" s="7"/>
      <c r="B43" s="51"/>
      <c r="C43" s="173" t="s">
        <v>24</v>
      </c>
      <c r="D43" s="53" t="s">
        <v>23</v>
      </c>
      <c r="E43" s="33"/>
      <c r="F43" s="32"/>
      <c r="G43" s="53" t="s">
        <v>22</v>
      </c>
      <c r="H43" s="33"/>
      <c r="I43" s="33"/>
      <c r="J43" s="53" t="s">
        <v>21</v>
      </c>
      <c r="K43" s="33"/>
      <c r="L43" s="33"/>
      <c r="M43" s="53" t="s">
        <v>20</v>
      </c>
      <c r="N43" s="44"/>
      <c r="O43" s="44"/>
      <c r="P43" s="53" t="s">
        <v>20</v>
      </c>
      <c r="Q43" s="44"/>
      <c r="R43" s="44"/>
      <c r="S43" s="44"/>
    </row>
    <row r="44" spans="1:19" ht="15.75" thickBot="1" x14ac:dyDescent="0.3">
      <c r="A44" s="9"/>
      <c r="B44" s="51"/>
      <c r="C44" s="174"/>
      <c r="D44" s="52"/>
      <c r="E44" s="33"/>
      <c r="F44" s="32"/>
      <c r="G44" s="52"/>
      <c r="H44" s="47"/>
      <c r="I44" s="47"/>
      <c r="J44" s="52"/>
      <c r="K44" s="47"/>
      <c r="L44" s="47"/>
      <c r="M44" s="52"/>
      <c r="N44" s="3"/>
      <c r="O44" s="3"/>
      <c r="P44" s="52"/>
      <c r="Q44" s="3"/>
      <c r="R44" s="3"/>
      <c r="S44" s="3"/>
    </row>
    <row r="45" spans="1:19" s="21" customFormat="1" ht="8.25" customHeight="1" thickBot="1" x14ac:dyDescent="0.3">
      <c r="A45" s="7"/>
      <c r="B45" s="51"/>
      <c r="C45" s="34"/>
      <c r="D45" s="33"/>
      <c r="E45" s="33"/>
      <c r="F45" s="32"/>
      <c r="G45" s="33"/>
      <c r="H45" s="33"/>
      <c r="I45" s="32"/>
      <c r="J45" s="32"/>
      <c r="K45" s="32"/>
      <c r="L45" s="44"/>
      <c r="M45" s="44"/>
      <c r="N45" s="44"/>
      <c r="O45" s="44"/>
      <c r="P45" s="44"/>
      <c r="Q45" s="44"/>
      <c r="R45" s="44"/>
      <c r="S45" s="44"/>
    </row>
    <row r="46" spans="1:19" s="21" customFormat="1" ht="37.5" customHeight="1" thickBot="1" x14ac:dyDescent="0.3">
      <c r="A46" s="7"/>
      <c r="B46" s="51"/>
      <c r="C46" s="173" t="s">
        <v>19</v>
      </c>
      <c r="D46" s="49" t="s">
        <v>18</v>
      </c>
      <c r="E46" s="48" t="s">
        <v>17</v>
      </c>
      <c r="F46" s="32"/>
      <c r="G46" s="49" t="s">
        <v>18</v>
      </c>
      <c r="H46" s="48" t="s">
        <v>17</v>
      </c>
      <c r="I46" s="44"/>
      <c r="J46" s="49" t="s">
        <v>18</v>
      </c>
      <c r="K46" s="48" t="s">
        <v>17</v>
      </c>
      <c r="L46" s="50"/>
      <c r="M46" s="49" t="s">
        <v>18</v>
      </c>
      <c r="N46" s="48" t="s">
        <v>17</v>
      </c>
      <c r="O46" s="44"/>
      <c r="P46" s="49" t="s">
        <v>18</v>
      </c>
      <c r="Q46" s="48" t="s">
        <v>17</v>
      </c>
      <c r="R46" s="44"/>
      <c r="S46" s="44"/>
    </row>
    <row r="47" spans="1:19" ht="15.75" thickBot="1" x14ac:dyDescent="0.3">
      <c r="A47" s="9"/>
      <c r="B47" s="35"/>
      <c r="C47" s="175"/>
      <c r="D47" s="46">
        <v>0</v>
      </c>
      <c r="E47" s="45">
        <v>0</v>
      </c>
      <c r="F47" s="32"/>
      <c r="G47" s="46">
        <v>0</v>
      </c>
      <c r="H47" s="45">
        <v>0</v>
      </c>
      <c r="I47" s="3"/>
      <c r="J47" s="46">
        <v>0</v>
      </c>
      <c r="K47" s="45">
        <v>0</v>
      </c>
      <c r="L47" s="47"/>
      <c r="M47" s="46">
        <v>0</v>
      </c>
      <c r="N47" s="45">
        <v>0</v>
      </c>
      <c r="O47" s="3"/>
      <c r="P47" s="46">
        <v>0</v>
      </c>
      <c r="Q47" s="45">
        <v>0</v>
      </c>
      <c r="R47" s="3"/>
      <c r="S47" s="3"/>
    </row>
    <row r="48" spans="1:19" x14ac:dyDescent="0.25">
      <c r="A48" s="9"/>
      <c r="B48" s="35"/>
      <c r="C48" s="34"/>
      <c r="D48" s="33"/>
      <c r="E48" s="33"/>
      <c r="F48" s="32"/>
      <c r="G48" s="33"/>
      <c r="H48" s="33"/>
      <c r="I48" s="32"/>
      <c r="J48" s="32"/>
      <c r="K48" s="32"/>
      <c r="L48" s="44"/>
      <c r="M48" s="3"/>
      <c r="N48" s="44"/>
      <c r="O48" s="44"/>
      <c r="P48" s="3"/>
      <c r="Q48" s="3"/>
      <c r="R48" s="3"/>
      <c r="S48" s="3"/>
    </row>
    <row r="49" spans="1:19" x14ac:dyDescent="0.25">
      <c r="A49" s="9"/>
      <c r="B49" s="35"/>
      <c r="C49" s="40" t="s">
        <v>16</v>
      </c>
      <c r="D49" s="38" t="s">
        <v>9</v>
      </c>
      <c r="E49" s="33"/>
      <c r="F49" s="3"/>
      <c r="G49" s="38" t="s">
        <v>15</v>
      </c>
      <c r="H49" s="3"/>
      <c r="I49" s="3"/>
      <c r="J49" s="38" t="s">
        <v>7</v>
      </c>
      <c r="K49" s="3"/>
      <c r="L49" s="39"/>
      <c r="M49" s="38" t="s">
        <v>6</v>
      </c>
      <c r="N49" s="39"/>
      <c r="O49" s="39"/>
      <c r="P49" s="38" t="s">
        <v>5</v>
      </c>
      <c r="Q49" s="3"/>
      <c r="R49" s="3"/>
      <c r="S49" s="3"/>
    </row>
    <row r="50" spans="1:19" x14ac:dyDescent="0.25">
      <c r="A50" s="9"/>
      <c r="B50" s="35"/>
      <c r="C50" s="37" t="s">
        <v>14</v>
      </c>
      <c r="D50" s="41">
        <v>1930.3</v>
      </c>
      <c r="E50" s="33"/>
      <c r="F50" s="3"/>
      <c r="G50" s="41">
        <v>2331.1999999999998</v>
      </c>
      <c r="H50" s="3"/>
      <c r="I50" s="3"/>
      <c r="J50" s="41">
        <v>2331.1999999999998</v>
      </c>
      <c r="K50" s="3"/>
      <c r="L50" s="42"/>
      <c r="M50" s="41">
        <v>2331.1999999999998</v>
      </c>
      <c r="N50" s="42"/>
      <c r="O50" s="42"/>
      <c r="P50" s="41">
        <v>2331.1999999999998</v>
      </c>
      <c r="Q50" s="3"/>
      <c r="R50" s="3"/>
      <c r="S50" s="3"/>
    </row>
    <row r="51" spans="1:19" x14ac:dyDescent="0.25">
      <c r="A51" s="9"/>
      <c r="B51" s="35"/>
      <c r="C51" s="37" t="s">
        <v>13</v>
      </c>
      <c r="D51" s="41">
        <v>520.80000000000018</v>
      </c>
      <c r="E51" s="33"/>
      <c r="F51" s="3"/>
      <c r="G51" s="41">
        <v>1649.2</v>
      </c>
      <c r="H51" s="3"/>
      <c r="I51" s="3"/>
      <c r="J51" s="41">
        <v>1801.2</v>
      </c>
      <c r="K51" s="3"/>
      <c r="L51" s="42"/>
      <c r="M51" s="41">
        <v>1801.2</v>
      </c>
      <c r="N51" s="42"/>
      <c r="O51" s="42"/>
      <c r="P51" s="41">
        <v>1801.2</v>
      </c>
      <c r="Q51" s="3"/>
      <c r="R51" s="3"/>
      <c r="S51" s="3"/>
    </row>
    <row r="52" spans="1:19" x14ac:dyDescent="0.25">
      <c r="A52" s="9"/>
      <c r="B52" s="35"/>
      <c r="C52" s="37" t="s">
        <v>12</v>
      </c>
      <c r="D52" s="41">
        <v>562.6</v>
      </c>
      <c r="E52" s="33"/>
      <c r="F52" s="3"/>
      <c r="G52" s="41">
        <v>362.6</v>
      </c>
      <c r="H52" s="3"/>
      <c r="I52" s="3"/>
      <c r="J52" s="41">
        <v>362.6</v>
      </c>
      <c r="K52" s="3"/>
      <c r="L52" s="42"/>
      <c r="M52" s="41">
        <v>362.6</v>
      </c>
      <c r="N52" s="42"/>
      <c r="O52" s="42"/>
      <c r="P52" s="41">
        <v>362.6</v>
      </c>
      <c r="Q52" s="3"/>
      <c r="R52" s="3"/>
      <c r="S52" s="3"/>
    </row>
    <row r="53" spans="1:19" x14ac:dyDescent="0.25">
      <c r="A53" s="9"/>
      <c r="B53" s="35"/>
      <c r="C53" s="43" t="s">
        <v>11</v>
      </c>
      <c r="D53" s="41">
        <v>395.69999999999993</v>
      </c>
      <c r="E53" s="33"/>
      <c r="F53" s="3"/>
      <c r="G53" s="41">
        <v>226</v>
      </c>
      <c r="H53" s="3"/>
      <c r="I53" s="3"/>
      <c r="J53" s="41">
        <v>82</v>
      </c>
      <c r="K53" s="3"/>
      <c r="L53" s="42"/>
      <c r="M53" s="41">
        <v>82</v>
      </c>
      <c r="N53" s="42"/>
      <c r="O53" s="42"/>
      <c r="P53" s="41">
        <v>82</v>
      </c>
      <c r="Q53" s="3"/>
      <c r="R53" s="3"/>
      <c r="S53" s="3"/>
    </row>
    <row r="54" spans="1:19" ht="10.5" customHeight="1" x14ac:dyDescent="0.25">
      <c r="A54" s="9"/>
      <c r="B54" s="35"/>
      <c r="C54" s="34"/>
      <c r="D54" s="33"/>
      <c r="E54" s="3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9"/>
      <c r="B55" s="35"/>
      <c r="C55" s="40" t="s">
        <v>10</v>
      </c>
      <c r="D55" s="38" t="s">
        <v>9</v>
      </c>
      <c r="E55" s="33"/>
      <c r="F55" s="32"/>
      <c r="G55" s="38" t="s">
        <v>8</v>
      </c>
      <c r="H55" s="33"/>
      <c r="I55" s="32"/>
      <c r="J55" s="38" t="s">
        <v>7</v>
      </c>
      <c r="K55" s="32"/>
      <c r="L55" s="3"/>
      <c r="M55" s="38" t="s">
        <v>6</v>
      </c>
      <c r="N55" s="39"/>
      <c r="O55" s="39"/>
      <c r="P55" s="38" t="s">
        <v>5</v>
      </c>
      <c r="Q55" s="3"/>
      <c r="R55" s="3"/>
      <c r="S55" s="3"/>
    </row>
    <row r="56" spans="1:19" x14ac:dyDescent="0.25">
      <c r="A56" s="9"/>
      <c r="B56" s="35"/>
      <c r="C56" s="37"/>
      <c r="D56" s="36">
        <v>33.75</v>
      </c>
      <c r="E56" s="33"/>
      <c r="F56" s="32"/>
      <c r="G56" s="36">
        <v>33.75</v>
      </c>
      <c r="H56" s="33"/>
      <c r="I56" s="32"/>
      <c r="J56" s="36">
        <v>34</v>
      </c>
      <c r="K56" s="32"/>
      <c r="L56" s="3"/>
      <c r="M56" s="36">
        <v>34</v>
      </c>
      <c r="N56" s="3"/>
      <c r="O56" s="3"/>
      <c r="P56" s="36">
        <v>34</v>
      </c>
      <c r="Q56" s="3"/>
      <c r="R56" s="3"/>
      <c r="S56" s="3"/>
    </row>
    <row r="57" spans="1:19" x14ac:dyDescent="0.25">
      <c r="A57" s="9"/>
      <c r="B57" s="35"/>
      <c r="C57" s="34"/>
      <c r="D57" s="33"/>
      <c r="E57" s="33"/>
      <c r="F57" s="32"/>
      <c r="G57" s="33"/>
      <c r="H57" s="33"/>
      <c r="I57" s="32"/>
      <c r="J57" s="32"/>
      <c r="K57" s="32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9"/>
      <c r="B58" s="31" t="s">
        <v>4</v>
      </c>
      <c r="C58" s="30"/>
      <c r="D58" s="180"/>
      <c r="E58" s="180"/>
      <c r="F58" s="180"/>
      <c r="G58" s="180"/>
      <c r="H58" s="180"/>
      <c r="I58" s="180"/>
      <c r="J58" s="180"/>
      <c r="K58" s="180"/>
      <c r="L58" s="29"/>
      <c r="M58" s="29"/>
      <c r="N58" s="29"/>
      <c r="O58" s="29"/>
      <c r="P58" s="29"/>
      <c r="Q58" s="29"/>
      <c r="R58" s="28"/>
      <c r="S58" s="3"/>
    </row>
    <row r="59" spans="1:19" x14ac:dyDescent="0.25">
      <c r="A59" s="9"/>
      <c r="B59" s="2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0"/>
      <c r="S59" s="3"/>
    </row>
    <row r="60" spans="1:19" x14ac:dyDescent="0.25">
      <c r="A60" s="9"/>
      <c r="B60" s="178"/>
      <c r="C60" s="179"/>
      <c r="D60" s="179"/>
      <c r="E60" s="179"/>
      <c r="F60" s="179"/>
      <c r="G60" s="179"/>
      <c r="H60" s="179"/>
      <c r="I60" s="179"/>
      <c r="J60" s="179"/>
      <c r="K60" s="179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178"/>
      <c r="C61" s="179"/>
      <c r="D61" s="179"/>
      <c r="E61" s="179"/>
      <c r="F61" s="179"/>
      <c r="G61" s="179"/>
      <c r="H61" s="179"/>
      <c r="I61" s="179"/>
      <c r="J61" s="179"/>
      <c r="K61" s="179"/>
      <c r="L61" s="21"/>
      <c r="M61" s="21"/>
      <c r="N61" s="21"/>
      <c r="O61" s="21"/>
      <c r="P61" s="21"/>
      <c r="Q61" s="21"/>
      <c r="R61" s="20"/>
      <c r="S61" s="3"/>
    </row>
    <row r="62" spans="1:19" x14ac:dyDescent="0.25">
      <c r="A62" s="9"/>
      <c r="B62" s="178"/>
      <c r="C62" s="179"/>
      <c r="D62" s="179"/>
      <c r="E62" s="179"/>
      <c r="F62" s="179"/>
      <c r="G62" s="179"/>
      <c r="H62" s="179"/>
      <c r="I62" s="179"/>
      <c r="J62" s="179"/>
      <c r="K62" s="179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178"/>
      <c r="C63" s="179"/>
      <c r="D63" s="179"/>
      <c r="E63" s="179"/>
      <c r="F63" s="179"/>
      <c r="G63" s="179"/>
      <c r="H63" s="179"/>
      <c r="I63" s="179"/>
      <c r="J63" s="179"/>
      <c r="K63" s="179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23"/>
      <c r="C64" s="26"/>
      <c r="D64" s="13"/>
      <c r="E64" s="13"/>
      <c r="F64" s="13"/>
      <c r="G64" s="13"/>
      <c r="H64" s="13"/>
      <c r="I64" s="13"/>
      <c r="J64" s="13"/>
      <c r="K64" s="13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5"/>
      <c r="C65" s="24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3"/>
      <c r="C66" s="22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19"/>
      <c r="C68" s="18"/>
      <c r="D68" s="17"/>
      <c r="E68" s="17"/>
      <c r="F68" s="17"/>
      <c r="G68" s="17"/>
      <c r="H68" s="17"/>
      <c r="I68" s="17"/>
      <c r="J68" s="17"/>
      <c r="K68" s="17"/>
      <c r="L68" s="16"/>
      <c r="M68" s="16"/>
      <c r="N68" s="16"/>
      <c r="O68" s="16"/>
      <c r="P68" s="16"/>
      <c r="Q68" s="16"/>
      <c r="R68" s="15"/>
      <c r="S68" s="3"/>
    </row>
    <row r="69" spans="1:19" x14ac:dyDescent="0.25">
      <c r="A69" s="7"/>
      <c r="B69" s="6"/>
      <c r="C69" s="5"/>
      <c r="D69" s="4"/>
      <c r="E69" s="4"/>
      <c r="F69" s="4"/>
      <c r="G69" s="4"/>
      <c r="H69" s="4"/>
      <c r="I69" s="4"/>
      <c r="J69" s="4"/>
      <c r="K69" s="4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 t="s">
        <v>3</v>
      </c>
      <c r="C71" s="14">
        <v>45524</v>
      </c>
      <c r="D71" s="13"/>
      <c r="E71" s="8"/>
      <c r="F71" s="8" t="s">
        <v>2</v>
      </c>
      <c r="G71" s="12" t="s">
        <v>1</v>
      </c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25">
      <c r="A72" s="9"/>
      <c r="B72" s="8"/>
      <c r="C72" s="8"/>
      <c r="D72" s="8"/>
      <c r="E72" s="8"/>
      <c r="F72" s="8"/>
      <c r="G72" s="8"/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9"/>
      <c r="B73" s="8"/>
      <c r="C73" s="8"/>
      <c r="D73" s="11"/>
      <c r="E73" s="8"/>
      <c r="F73" s="8" t="s">
        <v>0</v>
      </c>
      <c r="G73" s="10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/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7"/>
      <c r="B76" s="6"/>
      <c r="C76" s="5"/>
      <c r="D76" s="4"/>
      <c r="E76" s="4"/>
      <c r="F76" s="4"/>
      <c r="G76" s="4"/>
      <c r="H76" s="4"/>
      <c r="I76" s="4"/>
      <c r="J76" s="4"/>
      <c r="K76" s="4"/>
      <c r="L76" s="3"/>
      <c r="M76" s="3"/>
      <c r="N76" s="3"/>
      <c r="O76" s="3"/>
      <c r="P76" s="3"/>
      <c r="Q76" s="3"/>
      <c r="R76" s="3"/>
      <c r="S76" s="3"/>
    </row>
    <row r="77" spans="1:19" hidden="1" x14ac:dyDescent="0.25"/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t="15" hidden="1" customHeight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t="15" hidden="1" customHeight="1" x14ac:dyDescent="0.25"/>
    <row r="108" ht="15" hidden="1" customHeight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2:K62"/>
    <mergeCell ref="B63:K63"/>
    <mergeCell ref="B61:K61"/>
    <mergeCell ref="D58:K58"/>
    <mergeCell ref="B60:K60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CHK</vt:lpstr>
      <vt:lpstr>CHK!Oblast_tisku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2024-11-14T07:40:44Z</dcterms:modified>
</cp:coreProperties>
</file>