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3DFBEF02-8E90-46E3-AFDF-E64FC5F3C28F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MěLe" sheetId="3" r:id="rId1"/>
  </sheets>
  <externalReferences>
    <externalReference r:id="rId2"/>
  </externalReferences>
  <definedNames>
    <definedName name="_xlnm.Print_Area" localSheetId="0">MěLe!$A$1:$S$79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I15" i="3"/>
  <c r="L15" i="3"/>
  <c r="O15" i="3"/>
  <c r="R15" i="3"/>
  <c r="F16" i="3"/>
  <c r="I16" i="3"/>
  <c r="L16" i="3"/>
  <c r="O16" i="3"/>
  <c r="R16" i="3"/>
  <c r="F17" i="3"/>
  <c r="I17" i="3"/>
  <c r="L17" i="3"/>
  <c r="O17" i="3"/>
  <c r="R17" i="3"/>
  <c r="D18" i="3"/>
  <c r="F18" i="3" s="1"/>
  <c r="I18" i="3"/>
  <c r="L18" i="3"/>
  <c r="O18" i="3"/>
  <c r="R18" i="3"/>
  <c r="F19" i="3"/>
  <c r="I19" i="3"/>
  <c r="L19" i="3"/>
  <c r="L24" i="3" s="1"/>
  <c r="O19" i="3"/>
  <c r="R19" i="3"/>
  <c r="F20" i="3"/>
  <c r="I20" i="3"/>
  <c r="L20" i="3"/>
  <c r="O20" i="3"/>
  <c r="R20" i="3"/>
  <c r="D21" i="3"/>
  <c r="F21" i="3" s="1"/>
  <c r="I21" i="3"/>
  <c r="L21" i="3"/>
  <c r="O21" i="3"/>
  <c r="R21" i="3"/>
  <c r="F22" i="3"/>
  <c r="I22" i="3"/>
  <c r="L22" i="3"/>
  <c r="O22" i="3"/>
  <c r="R22" i="3"/>
  <c r="F23" i="3"/>
  <c r="I23" i="3"/>
  <c r="L23" i="3"/>
  <c r="O23" i="3"/>
  <c r="R23" i="3"/>
  <c r="D24" i="3"/>
  <c r="E24" i="3"/>
  <c r="G24" i="3"/>
  <c r="H24" i="3"/>
  <c r="J24" i="3"/>
  <c r="K24" i="3"/>
  <c r="M24" i="3"/>
  <c r="N24" i="3"/>
  <c r="P24" i="3"/>
  <c r="Q24" i="3"/>
  <c r="F28" i="3"/>
  <c r="H28" i="3"/>
  <c r="I28" i="3" s="1"/>
  <c r="L28" i="3"/>
  <c r="O28" i="3"/>
  <c r="R28" i="3"/>
  <c r="D29" i="3"/>
  <c r="E29" i="3"/>
  <c r="F29" i="3"/>
  <c r="I29" i="3"/>
  <c r="L29" i="3"/>
  <c r="O29" i="3"/>
  <c r="R29" i="3"/>
  <c r="F30" i="3"/>
  <c r="H30" i="3"/>
  <c r="I30" i="3" s="1"/>
  <c r="L30" i="3"/>
  <c r="O30" i="3"/>
  <c r="R30" i="3"/>
  <c r="F31" i="3"/>
  <c r="I31" i="3"/>
  <c r="L31" i="3"/>
  <c r="O31" i="3"/>
  <c r="R31" i="3"/>
  <c r="F32" i="3"/>
  <c r="I32" i="3"/>
  <c r="L32" i="3"/>
  <c r="O32" i="3"/>
  <c r="R32" i="3"/>
  <c r="F33" i="3"/>
  <c r="I33" i="3"/>
  <c r="L33" i="3"/>
  <c r="O33" i="3"/>
  <c r="R33" i="3"/>
  <c r="F34" i="3"/>
  <c r="H34" i="3"/>
  <c r="I34" i="3" s="1"/>
  <c r="L34" i="3"/>
  <c r="O34" i="3"/>
  <c r="R34" i="3"/>
  <c r="F35" i="3"/>
  <c r="H35" i="3"/>
  <c r="I35" i="3" s="1"/>
  <c r="L35" i="3"/>
  <c r="O35" i="3"/>
  <c r="R35" i="3"/>
  <c r="D36" i="3"/>
  <c r="F36" i="3" s="1"/>
  <c r="F41" i="3" s="1"/>
  <c r="I36" i="3"/>
  <c r="L36" i="3"/>
  <c r="O36" i="3"/>
  <c r="R36" i="3"/>
  <c r="F37" i="3"/>
  <c r="H37" i="3"/>
  <c r="I37" i="3" s="1"/>
  <c r="L37" i="3"/>
  <c r="O37" i="3"/>
  <c r="R37" i="3"/>
  <c r="F38" i="3"/>
  <c r="H38" i="3"/>
  <c r="I38" i="3"/>
  <c r="L38" i="3"/>
  <c r="O38" i="3"/>
  <c r="R38" i="3"/>
  <c r="F39" i="3"/>
  <c r="I39" i="3"/>
  <c r="L39" i="3"/>
  <c r="O39" i="3"/>
  <c r="R39" i="3"/>
  <c r="F40" i="3"/>
  <c r="H40" i="3"/>
  <c r="I40" i="3" s="1"/>
  <c r="L40" i="3"/>
  <c r="O40" i="3"/>
  <c r="R40" i="3"/>
  <c r="R41" i="3" s="1"/>
  <c r="E41" i="3"/>
  <c r="G41" i="3"/>
  <c r="J41" i="3"/>
  <c r="J42" i="3" s="1"/>
  <c r="K41" i="3"/>
  <c r="M41" i="3"/>
  <c r="M42" i="3" s="1"/>
  <c r="N41" i="3"/>
  <c r="N42" i="3" s="1"/>
  <c r="P41" i="3"/>
  <c r="Q41" i="3"/>
  <c r="Q42" i="3" s="1"/>
  <c r="G42" i="3"/>
  <c r="K42" i="3"/>
  <c r="O24" i="3" l="1"/>
  <c r="R24" i="3"/>
  <c r="R42" i="3" s="1"/>
  <c r="R43" i="3" s="1"/>
  <c r="I41" i="3"/>
  <c r="L41" i="3"/>
  <c r="E42" i="3"/>
  <c r="P42" i="3"/>
  <c r="I24" i="3"/>
  <c r="D41" i="3"/>
  <c r="D42" i="3" s="1"/>
  <c r="O41" i="3"/>
  <c r="L42" i="3"/>
  <c r="L43" i="3" s="1"/>
  <c r="O42" i="3"/>
  <c r="O43" i="3" s="1"/>
  <c r="F24" i="3"/>
  <c r="F42" i="3" s="1"/>
  <c r="F43" i="3" s="1"/>
  <c r="H41" i="3"/>
  <c r="H42" i="3" s="1"/>
  <c r="I42" i="3" l="1"/>
  <c r="I43" i="3" s="1"/>
</calcChain>
</file>

<file path=xl/sharedStrings.xml><?xml version="1.0" encoding="utf-8"?>
<sst xmlns="http://schemas.openxmlformats.org/spreadsheetml/2006/main" count="155" uniqueCount="101">
  <si>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</si>
  <si>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</si>
  <si>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</si>
  <si>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</si>
  <si>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</si>
  <si>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</si>
  <si>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</si>
  <si>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</si>
  <si>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</si>
  <si>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</si>
  <si>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</si>
  <si>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</si>
  <si>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</si>
  <si>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</si>
  <si>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</si>
  <si>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</si>
  <si>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</si>
  <si>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</si>
  <si>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</si>
  <si>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</si>
  <si>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</si>
  <si>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</si>
  <si>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</si>
  <si>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</si>
  <si>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</si>
  <si>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</si>
  <si>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</si>
  <si>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</si>
  <si>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</si>
  <si>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</si>
  <si>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</si>
  <si>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</si>
  <si>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</si>
  <si>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</si>
  <si>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</si>
  <si>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</si>
  <si>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</si>
  <si>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</si>
  <si>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</si>
  <si>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</si>
  <si>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</si>
  <si>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</si>
  <si>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</si>
  <si>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</si>
  <si>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</si>
  <si>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</si>
  <si>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</si>
  <si>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</si>
  <si>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</si>
  <si>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</si>
  <si>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</si>
  <si>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</si>
  <si>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</si>
  <si>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</si>
  <si>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</si>
  <si>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</si>
  <si>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</si>
  <si>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</si>
  <si>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</si>
  <si>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</si>
  <si>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</si>
  <si>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</si>
  <si>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</si>
  <si>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</si>
  <si>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</si>
  <si>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</si>
  <si>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</si>
  <si>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</si>
  <si>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</si>
  <si>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</si>
  <si>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</si>
  <si>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</si>
  <si>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</si>
  <si>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</si>
  <si>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</si>
  <si>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</si>
  <si>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</si>
  <si>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</si>
  <si>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</si>
  <si>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</si>
  <si>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</si>
  <si>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</si>
  <si>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</si>
  <si>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</si>
  <si>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</si>
  <si>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</si>
  <si>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</si>
  <si>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</si>
  <si>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</si>
  <si>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</si>
  <si>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</si>
  <si>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</si>
  <si>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</si>
  <si>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Petr Marke, ředitel</t>
  </si>
  <si>
    <t>Stavy fondů</t>
  </si>
  <si>
    <t>Tvorba a zúčtování rezerv</t>
  </si>
  <si>
    <t>Aktivace dřevní hmoty</t>
  </si>
  <si>
    <t xml:space="preserve"> </t>
  </si>
  <si>
    <t>Hora Svatého Šebestiána 90, 431 82</t>
  </si>
  <si>
    <t>46790080</t>
  </si>
  <si>
    <t>Městské lesy Chomutov,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</si>
</sst>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7" tint="0.3999755851924192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rgb="FFC00000"/>
      </right>
      <top style="medium">
        <color indexed="64"/>
      </top>
      <bottom style="thick">
        <color rgb="FFC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thick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C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rgb="FFC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rgb="FFC00000"/>
      </right>
      <top/>
      <bottom style="medium">
        <color indexed="64"/>
      </bottom>
      <diagonal/>
    </border>
    <border>
      <left/>
      <right style="thick">
        <color rgb="FFC00000"/>
      </right>
      <top style="medium">
        <color indexed="64"/>
      </top>
      <bottom/>
      <diagonal/>
    </border>
    <border>
      <left style="thick">
        <color rgb="FFC00000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/>
      <top style="medium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/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C00000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medium">
        <color indexed="64"/>
      </top>
      <bottom/>
      <diagonal/>
    </border>
    <border>
      <left/>
      <right style="thick">
        <color rgb="FFC00000"/>
      </right>
      <top style="medium">
        <color indexed="64"/>
      </top>
      <bottom style="medium">
        <color indexed="64"/>
      </bottom>
      <diagonal/>
    </border>
    <border>
      <left style="thick">
        <color rgb="FFC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medium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1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3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57" xfId="0" applyNumberFormat="1" applyFont="1" applyFill="1" applyBorder="1"/>
    <xf numFmtId="164" fontId="4" fillId="5" borderId="58" xfId="0" applyNumberFormat="1" applyFont="1" applyFill="1" applyBorder="1"/>
    <xf numFmtId="0" fontId="7" fillId="5" borderId="59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15" fillId="7" borderId="60" xfId="0" applyNumberFormat="1" applyFont="1" applyFill="1" applyBorder="1"/>
    <xf numFmtId="164" fontId="8" fillId="7" borderId="61" xfId="0" applyNumberFormat="1" applyFont="1" applyFill="1" applyBorder="1"/>
    <xf numFmtId="164" fontId="15" fillId="7" borderId="7" xfId="0" applyNumberFormat="1" applyFont="1" applyFill="1" applyBorder="1"/>
    <xf numFmtId="164" fontId="8" fillId="7" borderId="15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10" xfId="0" applyNumberFormat="1" applyFont="1" applyFill="1" applyBorder="1"/>
    <xf numFmtId="164" fontId="1" fillId="9" borderId="62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63" xfId="0" applyNumberFormat="1" applyBorder="1" applyAlignment="1">
      <alignment horizontal="right"/>
    </xf>
    <xf numFmtId="164" fontId="0" fillId="0" borderId="64" xfId="0" applyNumberFormat="1" applyBorder="1" applyProtection="1">
      <protection locked="0"/>
    </xf>
    <xf numFmtId="164" fontId="0" fillId="0" borderId="65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66" xfId="0" applyNumberFormat="1" applyBorder="1" applyAlignment="1">
      <alignment horizontal="right"/>
    </xf>
    <xf numFmtId="164" fontId="0" fillId="0" borderId="67" xfId="0" applyNumberFormat="1" applyBorder="1" applyProtection="1">
      <protection locked="0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164" fontId="0" fillId="0" borderId="68" xfId="0" applyNumberFormat="1" applyBorder="1" applyAlignment="1">
      <alignment horizontal="right"/>
    </xf>
    <xf numFmtId="164" fontId="0" fillId="0" borderId="69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10" borderId="35" xfId="0" applyNumberFormat="1" applyFill="1" applyBorder="1" applyProtection="1">
      <protection locked="0"/>
    </xf>
    <xf numFmtId="164" fontId="0" fillId="10" borderId="32" xfId="0" applyNumberFormat="1" applyFill="1" applyBorder="1" applyAlignment="1" applyProtection="1">
      <alignment horizontal="right"/>
      <protection locked="0"/>
    </xf>
    <xf numFmtId="164" fontId="0" fillId="0" borderId="37" xfId="0" applyNumberFormat="1" applyBorder="1" applyProtection="1">
      <protection locked="0"/>
    </xf>
    <xf numFmtId="164" fontId="0" fillId="0" borderId="70" xfId="0" applyNumberFormat="1" applyBorder="1" applyProtection="1">
      <protection locked="0"/>
    </xf>
    <xf numFmtId="0" fontId="0" fillId="0" borderId="40" xfId="0" applyBorder="1"/>
    <xf numFmtId="0" fontId="0" fillId="0" borderId="41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1" borderId="24" xfId="0" applyNumberFormat="1" applyFont="1" applyFill="1" applyBorder="1" applyAlignment="1">
      <alignment horizontal="right"/>
    </xf>
    <xf numFmtId="164" fontId="1" fillId="11" borderId="46" xfId="0" applyNumberFormat="1" applyFont="1" applyFill="1" applyBorder="1" applyAlignment="1">
      <alignment horizontal="right"/>
    </xf>
    <xf numFmtId="164" fontId="1" fillId="11" borderId="75" xfId="0" applyNumberFormat="1" applyFont="1" applyFill="1" applyBorder="1" applyAlignment="1">
      <alignment horizontal="right"/>
    </xf>
    <xf numFmtId="164" fontId="1" fillId="11" borderId="27" xfId="0" applyNumberFormat="1" applyFont="1" applyFill="1" applyBorder="1" applyAlignment="1">
      <alignment horizontal="right"/>
    </xf>
    <xf numFmtId="164" fontId="1" fillId="11" borderId="76" xfId="0" applyNumberFormat="1" applyFont="1" applyFill="1" applyBorder="1" applyAlignment="1">
      <alignment horizontal="right"/>
    </xf>
    <xf numFmtId="164" fontId="1" fillId="11" borderId="15" xfId="0" applyNumberFormat="1" applyFont="1" applyFill="1" applyBorder="1" applyAlignment="1">
      <alignment horizontal="right"/>
    </xf>
    <xf numFmtId="0" fontId="1" fillId="11" borderId="48" xfId="0" applyFont="1" applyFill="1" applyBorder="1"/>
    <xf numFmtId="164" fontId="0" fillId="0" borderId="50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77" xfId="0" applyNumberFormat="1" applyBorder="1" applyAlignment="1">
      <alignment horizontal="right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78" xfId="0" applyNumberFormat="1" applyBorder="1" applyAlignment="1" applyProtection="1">
      <alignment horizontal="right"/>
      <protection locked="0"/>
    </xf>
    <xf numFmtId="164" fontId="0" fillId="0" borderId="79" xfId="0" applyNumberFormat="1" applyBorder="1" applyAlignment="1">
      <alignment horizontal="right"/>
    </xf>
    <xf numFmtId="164" fontId="0" fillId="0" borderId="9" xfId="0" applyNumberFormat="1" applyBorder="1" applyProtection="1">
      <protection locked="0"/>
    </xf>
    <xf numFmtId="164" fontId="0" fillId="0" borderId="30" xfId="0" applyNumberFormat="1" applyBorder="1" applyProtection="1">
      <protection locked="0"/>
    </xf>
    <xf numFmtId="0" fontId="0" fillId="0" borderId="51" xfId="0" applyBorder="1" applyAlignment="1">
      <alignment horizontal="left" indent="5"/>
    </xf>
    <xf numFmtId="0" fontId="0" fillId="0" borderId="52" xfId="0" applyBorder="1" applyAlignment="1">
      <alignment horizontal="center"/>
    </xf>
    <xf numFmtId="164" fontId="0" fillId="0" borderId="53" xfId="0" applyNumberFormat="1" applyBorder="1" applyAlignment="1" applyProtection="1">
      <alignment horizontal="right"/>
      <protection locked="0"/>
    </xf>
    <xf numFmtId="164" fontId="0" fillId="0" borderId="54" xfId="0" applyNumberFormat="1" applyBorder="1" applyAlignment="1" applyProtection="1">
      <alignment horizontal="right"/>
      <protection locked="0"/>
    </xf>
    <xf numFmtId="164" fontId="0" fillId="0" borderId="80" xfId="0" applyNumberFormat="1" applyBorder="1" applyAlignment="1" applyProtection="1">
      <alignment horizontal="right"/>
      <protection locked="0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164" fontId="0" fillId="10" borderId="53" xfId="0" applyNumberFormat="1" applyFill="1" applyBorder="1" applyAlignment="1" applyProtection="1">
      <alignment horizontal="right"/>
      <protection locked="0"/>
    </xf>
    <xf numFmtId="0" fontId="10" fillId="9" borderId="29" xfId="0" applyFont="1" applyFill="1" applyBorder="1"/>
    <xf numFmtId="0" fontId="0" fillId="12" borderId="29" xfId="0" applyFill="1" applyBorder="1"/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81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>
      <alignment horizontal="right"/>
    </xf>
    <xf numFmtId="164" fontId="0" fillId="0" borderId="38" xfId="0" applyNumberFormat="1" applyBorder="1" applyProtection="1">
      <protection locked="0"/>
    </xf>
    <xf numFmtId="164" fontId="0" fillId="0" borderId="39" xfId="0" applyNumberFormat="1" applyBorder="1" applyProtection="1">
      <protection locked="0"/>
    </xf>
    <xf numFmtId="0" fontId="1" fillId="11" borderId="19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82" xfId="0" applyFont="1" applyFill="1" applyBorder="1" applyAlignment="1">
      <alignment horizontal="center" vertical="center" wrapText="1"/>
    </xf>
    <xf numFmtId="0" fontId="1" fillId="13" borderId="74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1" fillId="0" borderId="47" xfId="0" applyFont="1" applyBorder="1" applyAlignment="1">
      <alignment vertical="center"/>
    </xf>
    <xf numFmtId="0" fontId="1" fillId="0" borderId="49" xfId="0" applyFont="1" applyBorder="1" applyAlignment="1">
      <alignment vertical="center" wrapText="1"/>
    </xf>
    <xf numFmtId="10" fontId="0" fillId="2" borderId="0" xfId="0" applyNumberFormat="1" applyFill="1"/>
    <xf numFmtId="49" fontId="10" fillId="2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0" fontId="14" fillId="2" borderId="0" xfId="0" applyFont="1" applyFill="1"/>
    <xf numFmtId="0" fontId="1" fillId="0" borderId="8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164" fontId="5" fillId="9" borderId="74" xfId="0" applyNumberFormat="1" applyFont="1" applyFill="1" applyBorder="1" applyAlignment="1">
      <alignment horizontal="center"/>
    </xf>
    <xf numFmtId="164" fontId="5" fillId="9" borderId="48" xfId="0" applyNumberFormat="1" applyFont="1" applyFill="1" applyBorder="1" applyAlignment="1">
      <alignment horizontal="center"/>
    </xf>
    <xf numFmtId="164" fontId="5" fillId="9" borderId="72" xfId="0" applyNumberFormat="1" applyFont="1" applyFill="1" applyBorder="1" applyAlignment="1">
      <alignment horizontal="center"/>
    </xf>
    <xf numFmtId="49" fontId="13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1" fillId="11" borderId="84" xfId="0" applyFont="1" applyFill="1" applyBorder="1" applyAlignment="1">
      <alignment horizontal="center" vertical="center" wrapText="1"/>
    </xf>
    <xf numFmtId="0" fontId="1" fillId="11" borderId="55" xfId="0" applyFont="1" applyFill="1" applyBorder="1" applyAlignment="1">
      <alignment horizontal="center" vertical="center" wrapText="1"/>
    </xf>
    <xf numFmtId="0" fontId="1" fillId="11" borderId="83" xfId="0" applyFont="1" applyFill="1" applyBorder="1" applyAlignment="1">
      <alignment horizontal="center" vertical="center" wrapText="1"/>
    </xf>
    <xf numFmtId="164" fontId="0" fillId="0" borderId="73" xfId="0" applyNumberFormat="1" applyBorder="1" applyAlignment="1">
      <alignment horizontal="center" vertical="center"/>
    </xf>
    <xf numFmtId="164" fontId="0" fillId="0" borderId="6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7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11" fillId="0" borderId="48" xfId="0" applyNumberFormat="1" applyFont="1" applyBorder="1" applyAlignment="1">
      <alignment horizontal="center" vertical="center"/>
    </xf>
    <xf numFmtId="164" fontId="11" fillId="0" borderId="43" xfId="0" applyNumberFormat="1" applyFont="1" applyBorder="1" applyAlignment="1">
      <alignment horizontal="center" vertical="center"/>
    </xf>
    <xf numFmtId="164" fontId="5" fillId="9" borderId="46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M&#283;Lesy\M&#283;lesy%20-%20NR%202025%20+%20SVR%202026-27_ROZPO&#268;ET%202025%20-%20k%2010.10.2024%2011%20000%20000%20K&#269;%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28">
          <cell r="N28">
            <v>0</v>
          </cell>
        </row>
        <row r="30">
          <cell r="N30">
            <v>0</v>
          </cell>
        </row>
        <row r="34">
          <cell r="N34">
            <v>60</v>
          </cell>
        </row>
        <row r="35">
          <cell r="N35">
            <v>0</v>
          </cell>
        </row>
        <row r="37">
          <cell r="N37">
            <v>0</v>
          </cell>
        </row>
        <row r="38">
          <cell r="N38">
            <v>0</v>
          </cell>
        </row>
        <row r="40">
          <cell r="N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S111"/>
  <sheetViews>
    <sheetView showGridLines="0" tabSelected="1" topLeftCell="B11" zoomScale="75" zoomScaleNormal="75" zoomScaleSheetLayoutView="80" workbookViewId="0">
      <selection activeCell="C55" sqref="C5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4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1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149" t="s">
        <v>92</v>
      </c>
      <c r="C2" s="1"/>
      <c r="D2" s="1"/>
      <c r="E2" s="1"/>
      <c r="F2" s="1"/>
      <c r="G2" s="14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14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91</v>
      </c>
      <c r="C4" s="1"/>
      <c r="D4" s="155" t="s">
        <v>100</v>
      </c>
      <c r="E4" s="155"/>
      <c r="F4" s="155"/>
      <c r="G4" s="155"/>
      <c r="H4" s="155"/>
      <c r="I4" s="155"/>
      <c r="J4" s="155"/>
      <c r="K4" s="155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147"/>
      <c r="E5" s="147"/>
      <c r="F5" s="147"/>
      <c r="G5" s="147"/>
      <c r="H5" s="147"/>
      <c r="I5" s="147"/>
      <c r="J5" s="147"/>
      <c r="K5" s="147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90</v>
      </c>
      <c r="C6" s="1"/>
      <c r="D6" s="148" t="s">
        <v>99</v>
      </c>
      <c r="E6" s="147"/>
      <c r="F6" s="147"/>
      <c r="G6" s="147"/>
      <c r="H6" s="147"/>
      <c r="I6" s="147"/>
      <c r="J6" s="147"/>
      <c r="K6" s="147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147"/>
      <c r="E7" s="147"/>
      <c r="F7" s="147"/>
      <c r="G7" s="147"/>
      <c r="H7" s="147"/>
      <c r="I7" s="147"/>
      <c r="J7" s="147"/>
      <c r="K7" s="147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89</v>
      </c>
      <c r="C8" s="1"/>
      <c r="D8" s="156" t="s">
        <v>98</v>
      </c>
      <c r="E8" s="156"/>
      <c r="F8" s="156"/>
      <c r="G8" s="156"/>
      <c r="H8" s="156"/>
      <c r="I8" s="156"/>
      <c r="J8" s="156"/>
      <c r="K8" s="156"/>
      <c r="L8" s="1"/>
      <c r="M8" s="1"/>
      <c r="N8" s="1" t="s">
        <v>97</v>
      </c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14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Top="1" thickBot="1" x14ac:dyDescent="0.3">
      <c r="A10" s="1"/>
      <c r="B10" s="145" t="s">
        <v>56</v>
      </c>
      <c r="C10" s="144" t="s">
        <v>55</v>
      </c>
      <c r="D10" s="192" t="s">
        <v>88</v>
      </c>
      <c r="E10" s="192"/>
      <c r="F10" s="193"/>
      <c r="G10" s="192" t="s">
        <v>87</v>
      </c>
      <c r="H10" s="192"/>
      <c r="I10" s="200"/>
      <c r="J10" s="159" t="s">
        <v>86</v>
      </c>
      <c r="K10" s="160"/>
      <c r="L10" s="161"/>
      <c r="M10" s="197" t="s">
        <v>85</v>
      </c>
      <c r="N10" s="192"/>
      <c r="O10" s="193"/>
      <c r="P10" s="192" t="s">
        <v>84</v>
      </c>
      <c r="Q10" s="192"/>
      <c r="R10" s="193"/>
      <c r="S10" s="1"/>
    </row>
    <row r="11" spans="1:19" ht="30.75" customHeight="1" thickBot="1" x14ac:dyDescent="0.3">
      <c r="A11" s="1"/>
      <c r="B11" s="143"/>
      <c r="C11" s="142"/>
      <c r="D11" s="137" t="s">
        <v>83</v>
      </c>
      <c r="E11" s="136" t="s">
        <v>82</v>
      </c>
      <c r="F11" s="136" t="s">
        <v>81</v>
      </c>
      <c r="G11" s="137" t="s">
        <v>83</v>
      </c>
      <c r="H11" s="136" t="s">
        <v>82</v>
      </c>
      <c r="I11" s="141" t="s">
        <v>81</v>
      </c>
      <c r="J11" s="140" t="s">
        <v>83</v>
      </c>
      <c r="K11" s="136" t="s">
        <v>82</v>
      </c>
      <c r="L11" s="139" t="s">
        <v>81</v>
      </c>
      <c r="M11" s="138" t="s">
        <v>83</v>
      </c>
      <c r="N11" s="136" t="s">
        <v>82</v>
      </c>
      <c r="O11" s="136" t="s">
        <v>81</v>
      </c>
      <c r="P11" s="137" t="s">
        <v>83</v>
      </c>
      <c r="Q11" s="136" t="s">
        <v>82</v>
      </c>
      <c r="R11" s="136" t="s">
        <v>81</v>
      </c>
      <c r="S11" s="1"/>
    </row>
    <row r="12" spans="1:19" ht="15.75" customHeight="1" thickBot="1" x14ac:dyDescent="0.3">
      <c r="A12" s="1"/>
      <c r="B12" s="135"/>
      <c r="C12" s="134" t="s">
        <v>78</v>
      </c>
      <c r="D12" s="163"/>
      <c r="E12" s="163"/>
      <c r="F12" s="194"/>
      <c r="G12" s="163"/>
      <c r="H12" s="163"/>
      <c r="I12" s="163"/>
      <c r="J12" s="162"/>
      <c r="K12" s="163"/>
      <c r="L12" s="164"/>
      <c r="M12" s="163"/>
      <c r="N12" s="163"/>
      <c r="O12" s="194"/>
      <c r="P12" s="163"/>
      <c r="Q12" s="163"/>
      <c r="R12" s="194"/>
      <c r="S12" s="1"/>
    </row>
    <row r="13" spans="1:19" ht="15.75" customHeight="1" x14ac:dyDescent="0.25">
      <c r="A13" s="1"/>
      <c r="B13" s="182" t="s">
        <v>56</v>
      </c>
      <c r="C13" s="187" t="s">
        <v>55</v>
      </c>
      <c r="D13" s="174" t="s">
        <v>80</v>
      </c>
      <c r="E13" s="167" t="s">
        <v>79</v>
      </c>
      <c r="F13" s="195" t="s">
        <v>78</v>
      </c>
      <c r="G13" s="169" t="s">
        <v>80</v>
      </c>
      <c r="H13" s="167" t="s">
        <v>79</v>
      </c>
      <c r="I13" s="157" t="s">
        <v>78</v>
      </c>
      <c r="J13" s="165" t="s">
        <v>80</v>
      </c>
      <c r="K13" s="167" t="s">
        <v>79</v>
      </c>
      <c r="L13" s="150" t="s">
        <v>78</v>
      </c>
      <c r="M13" s="198" t="s">
        <v>80</v>
      </c>
      <c r="N13" s="167" t="s">
        <v>79</v>
      </c>
      <c r="O13" s="195" t="s">
        <v>78</v>
      </c>
      <c r="P13" s="169" t="s">
        <v>80</v>
      </c>
      <c r="Q13" s="167" t="s">
        <v>79</v>
      </c>
      <c r="R13" s="195" t="s">
        <v>78</v>
      </c>
      <c r="S13" s="1"/>
    </row>
    <row r="14" spans="1:19" ht="15.75" thickBot="1" x14ac:dyDescent="0.3">
      <c r="A14" s="1"/>
      <c r="B14" s="183"/>
      <c r="C14" s="188"/>
      <c r="D14" s="175"/>
      <c r="E14" s="168"/>
      <c r="F14" s="196"/>
      <c r="G14" s="170"/>
      <c r="H14" s="168"/>
      <c r="I14" s="158"/>
      <c r="J14" s="166"/>
      <c r="K14" s="168"/>
      <c r="L14" s="151"/>
      <c r="M14" s="199"/>
      <c r="N14" s="168"/>
      <c r="O14" s="196"/>
      <c r="P14" s="170"/>
      <c r="Q14" s="168"/>
      <c r="R14" s="196"/>
      <c r="S14" s="1"/>
    </row>
    <row r="15" spans="1:19" x14ac:dyDescent="0.25">
      <c r="A15" s="1"/>
      <c r="B15" s="101" t="s">
        <v>77</v>
      </c>
      <c r="C15" s="100" t="s">
        <v>76</v>
      </c>
      <c r="D15" s="82">
        <v>7839.2</v>
      </c>
      <c r="E15" s="81">
        <v>1159.0999999999999</v>
      </c>
      <c r="F15" s="83">
        <f t="shared" ref="F15:F23" si="0">SUM(D15:E15)</f>
        <v>8998.2999999999993</v>
      </c>
      <c r="G15" s="133">
        <v>8950</v>
      </c>
      <c r="H15" s="132">
        <v>400</v>
      </c>
      <c r="I15" s="131">
        <f t="shared" ref="I15:I23" si="1">G15+H15</f>
        <v>9350</v>
      </c>
      <c r="J15" s="130">
        <v>6500</v>
      </c>
      <c r="K15" s="81">
        <v>400</v>
      </c>
      <c r="L15" s="90">
        <f t="shared" ref="L15:L23" si="2">J15+K15</f>
        <v>6900</v>
      </c>
      <c r="M15" s="129">
        <v>8200</v>
      </c>
      <c r="N15" s="81">
        <v>350</v>
      </c>
      <c r="O15" s="83">
        <f t="shared" ref="O15:O23" si="3">M15+N15</f>
        <v>8550</v>
      </c>
      <c r="P15" s="129">
        <v>8200</v>
      </c>
      <c r="Q15" s="81">
        <v>350</v>
      </c>
      <c r="R15" s="83">
        <f t="shared" ref="R15:R23" si="4">P15+Q15</f>
        <v>8550</v>
      </c>
      <c r="S15" s="1"/>
    </row>
    <row r="16" spans="1:19" x14ac:dyDescent="0.25">
      <c r="A16" s="1"/>
      <c r="B16" s="93" t="s">
        <v>75</v>
      </c>
      <c r="C16" s="128" t="s">
        <v>74</v>
      </c>
      <c r="D16" s="82">
        <v>7100</v>
      </c>
      <c r="E16" s="97"/>
      <c r="F16" s="83">
        <f t="shared" si="0"/>
        <v>7100</v>
      </c>
      <c r="G16" s="118">
        <v>12000</v>
      </c>
      <c r="H16" s="117"/>
      <c r="I16" s="116">
        <f t="shared" si="1"/>
        <v>12000</v>
      </c>
      <c r="J16" s="123">
        <v>11000</v>
      </c>
      <c r="K16" s="97"/>
      <c r="L16" s="90">
        <f t="shared" si="2"/>
        <v>11000</v>
      </c>
      <c r="M16" s="122">
        <v>11500</v>
      </c>
      <c r="N16" s="97"/>
      <c r="O16" s="83">
        <f t="shared" si="3"/>
        <v>11500</v>
      </c>
      <c r="P16" s="122">
        <v>11500</v>
      </c>
      <c r="Q16" s="97"/>
      <c r="R16" s="83">
        <f t="shared" si="4"/>
        <v>11500</v>
      </c>
      <c r="S16" s="1"/>
    </row>
    <row r="17" spans="1:19" x14ac:dyDescent="0.25">
      <c r="A17" s="1"/>
      <c r="B17" s="93" t="s">
        <v>73</v>
      </c>
      <c r="C17" s="127" t="s">
        <v>72</v>
      </c>
      <c r="D17" s="82"/>
      <c r="E17" s="97"/>
      <c r="F17" s="83">
        <f t="shared" si="0"/>
        <v>0</v>
      </c>
      <c r="G17" s="118"/>
      <c r="H17" s="117"/>
      <c r="I17" s="116">
        <f t="shared" si="1"/>
        <v>0</v>
      </c>
      <c r="J17" s="123">
        <v>0</v>
      </c>
      <c r="K17" s="126"/>
      <c r="L17" s="90">
        <f t="shared" si="2"/>
        <v>0</v>
      </c>
      <c r="M17" s="122">
        <v>0</v>
      </c>
      <c r="N17" s="126"/>
      <c r="O17" s="83">
        <f t="shared" si="3"/>
        <v>0</v>
      </c>
      <c r="P17" s="122">
        <v>0</v>
      </c>
      <c r="Q17" s="126"/>
      <c r="R17" s="83">
        <f t="shared" si="4"/>
        <v>0</v>
      </c>
      <c r="S17" s="1"/>
    </row>
    <row r="18" spans="1:19" x14ac:dyDescent="0.25">
      <c r="A18" s="1"/>
      <c r="B18" s="93" t="s">
        <v>71</v>
      </c>
      <c r="C18" s="125" t="s">
        <v>70</v>
      </c>
      <c r="D18" s="82">
        <f>369.4+7488.8</f>
        <v>7858.2</v>
      </c>
      <c r="E18" s="81"/>
      <c r="F18" s="83">
        <f t="shared" si="0"/>
        <v>7858.2</v>
      </c>
      <c r="G18" s="118"/>
      <c r="H18" s="117"/>
      <c r="I18" s="116">
        <f t="shared" si="1"/>
        <v>0</v>
      </c>
      <c r="J18" s="123">
        <v>3500</v>
      </c>
      <c r="K18" s="81">
        <v>0</v>
      </c>
      <c r="L18" s="90">
        <f t="shared" si="2"/>
        <v>3500</v>
      </c>
      <c r="M18" s="122">
        <v>0</v>
      </c>
      <c r="N18" s="81">
        <v>0</v>
      </c>
      <c r="O18" s="83">
        <f t="shared" si="3"/>
        <v>0</v>
      </c>
      <c r="P18" s="122">
        <v>0</v>
      </c>
      <c r="Q18" s="81">
        <v>0</v>
      </c>
      <c r="R18" s="83">
        <f t="shared" si="4"/>
        <v>0</v>
      </c>
      <c r="S18" s="1"/>
    </row>
    <row r="19" spans="1:19" x14ac:dyDescent="0.25">
      <c r="A19" s="1"/>
      <c r="B19" s="93" t="s">
        <v>69</v>
      </c>
      <c r="C19" s="95" t="s">
        <v>68</v>
      </c>
      <c r="D19" s="82">
        <v>379.4</v>
      </c>
      <c r="E19" s="81"/>
      <c r="F19" s="83">
        <f t="shared" si="0"/>
        <v>379.4</v>
      </c>
      <c r="G19" s="118">
        <v>380</v>
      </c>
      <c r="H19" s="117"/>
      <c r="I19" s="116">
        <f t="shared" si="1"/>
        <v>380</v>
      </c>
      <c r="J19" s="123">
        <v>757</v>
      </c>
      <c r="K19" s="81">
        <v>0</v>
      </c>
      <c r="L19" s="90">
        <f t="shared" si="2"/>
        <v>757</v>
      </c>
      <c r="M19" s="122">
        <v>757</v>
      </c>
      <c r="N19" s="81">
        <v>0</v>
      </c>
      <c r="O19" s="83">
        <f t="shared" si="3"/>
        <v>757</v>
      </c>
      <c r="P19" s="122">
        <v>757</v>
      </c>
      <c r="Q19" s="81">
        <v>0</v>
      </c>
      <c r="R19" s="83">
        <f t="shared" si="4"/>
        <v>757</v>
      </c>
      <c r="S19" s="1"/>
    </row>
    <row r="20" spans="1:19" x14ac:dyDescent="0.25">
      <c r="A20" s="1"/>
      <c r="B20" s="93" t="s">
        <v>67</v>
      </c>
      <c r="C20" s="124" t="s">
        <v>66</v>
      </c>
      <c r="D20" s="82"/>
      <c r="E20" s="81"/>
      <c r="F20" s="83">
        <f t="shared" si="0"/>
        <v>0</v>
      </c>
      <c r="G20" s="118"/>
      <c r="H20" s="117"/>
      <c r="I20" s="116">
        <f t="shared" si="1"/>
        <v>0</v>
      </c>
      <c r="J20" s="123">
        <v>0</v>
      </c>
      <c r="K20" s="81">
        <v>0</v>
      </c>
      <c r="L20" s="90">
        <f t="shared" si="2"/>
        <v>0</v>
      </c>
      <c r="M20" s="122">
        <v>0</v>
      </c>
      <c r="N20" s="81">
        <v>0</v>
      </c>
      <c r="O20" s="83">
        <f t="shared" si="3"/>
        <v>0</v>
      </c>
      <c r="P20" s="122">
        <v>0</v>
      </c>
      <c r="Q20" s="81">
        <v>0</v>
      </c>
      <c r="R20" s="83">
        <f t="shared" si="4"/>
        <v>0</v>
      </c>
      <c r="S20" s="1"/>
    </row>
    <row r="21" spans="1:19" x14ac:dyDescent="0.25">
      <c r="A21" s="1"/>
      <c r="B21" s="93" t="s">
        <v>65</v>
      </c>
      <c r="C21" s="92" t="s">
        <v>64</v>
      </c>
      <c r="D21" s="82">
        <f>237.2+182</f>
        <v>419.2</v>
      </c>
      <c r="E21" s="81"/>
      <c r="F21" s="83">
        <f t="shared" si="0"/>
        <v>419.2</v>
      </c>
      <c r="G21" s="118">
        <v>100</v>
      </c>
      <c r="H21" s="117"/>
      <c r="I21" s="116">
        <f t="shared" si="1"/>
        <v>100</v>
      </c>
      <c r="J21" s="123">
        <v>450</v>
      </c>
      <c r="K21" s="121">
        <v>0</v>
      </c>
      <c r="L21" s="90">
        <f t="shared" si="2"/>
        <v>450</v>
      </c>
      <c r="M21" s="122">
        <v>400</v>
      </c>
      <c r="N21" s="121">
        <v>0</v>
      </c>
      <c r="O21" s="83">
        <f t="shared" si="3"/>
        <v>400</v>
      </c>
      <c r="P21" s="122">
        <v>400</v>
      </c>
      <c r="Q21" s="121">
        <v>0</v>
      </c>
      <c r="R21" s="83">
        <f t="shared" si="4"/>
        <v>400</v>
      </c>
      <c r="S21" s="1"/>
    </row>
    <row r="22" spans="1:19" x14ac:dyDescent="0.25">
      <c r="A22" s="1"/>
      <c r="B22" s="93" t="s">
        <v>63</v>
      </c>
      <c r="C22" s="92" t="s">
        <v>62</v>
      </c>
      <c r="D22" s="82"/>
      <c r="E22" s="81"/>
      <c r="F22" s="83">
        <f t="shared" si="0"/>
        <v>0</v>
      </c>
      <c r="G22" s="118"/>
      <c r="H22" s="117"/>
      <c r="I22" s="116">
        <f t="shared" si="1"/>
        <v>0</v>
      </c>
      <c r="J22" s="123">
        <v>0</v>
      </c>
      <c r="K22" s="121">
        <v>0</v>
      </c>
      <c r="L22" s="90">
        <f t="shared" si="2"/>
        <v>0</v>
      </c>
      <c r="M22" s="122">
        <v>0</v>
      </c>
      <c r="N22" s="121">
        <v>0</v>
      </c>
      <c r="O22" s="83">
        <f t="shared" si="3"/>
        <v>0</v>
      </c>
      <c r="P22" s="122">
        <v>0</v>
      </c>
      <c r="Q22" s="121">
        <v>0</v>
      </c>
      <c r="R22" s="83">
        <f t="shared" si="4"/>
        <v>0</v>
      </c>
      <c r="S22" s="1"/>
    </row>
    <row r="23" spans="1:19" ht="15.75" thickBot="1" x14ac:dyDescent="0.3">
      <c r="A23" s="1"/>
      <c r="B23" s="120" t="s">
        <v>61</v>
      </c>
      <c r="C23" s="119" t="s">
        <v>60</v>
      </c>
      <c r="D23" s="82"/>
      <c r="E23" s="81"/>
      <c r="F23" s="83">
        <f t="shared" si="0"/>
        <v>0</v>
      </c>
      <c r="G23" s="118"/>
      <c r="H23" s="117"/>
      <c r="I23" s="116">
        <f t="shared" si="1"/>
        <v>0</v>
      </c>
      <c r="J23" s="115">
        <v>0</v>
      </c>
      <c r="K23" s="114">
        <v>0</v>
      </c>
      <c r="L23" s="113">
        <f t="shared" si="2"/>
        <v>0</v>
      </c>
      <c r="M23" s="112">
        <v>0</v>
      </c>
      <c r="N23" s="111">
        <v>0</v>
      </c>
      <c r="O23" s="75">
        <f t="shared" si="3"/>
        <v>0</v>
      </c>
      <c r="P23" s="112">
        <v>0</v>
      </c>
      <c r="Q23" s="111">
        <v>0</v>
      </c>
      <c r="R23" s="75">
        <f t="shared" si="4"/>
        <v>0</v>
      </c>
      <c r="S23" s="1"/>
    </row>
    <row r="24" spans="1:19" ht="15.75" thickBot="1" x14ac:dyDescent="0.3">
      <c r="A24" s="1"/>
      <c r="B24" s="74" t="s">
        <v>59</v>
      </c>
      <c r="C24" s="110" t="s">
        <v>58</v>
      </c>
      <c r="D24" s="104">
        <f t="shared" ref="D24:L24" si="5">SUM(D15:D21)</f>
        <v>23596.000000000004</v>
      </c>
      <c r="E24" s="104">
        <f t="shared" si="5"/>
        <v>1159.0999999999999</v>
      </c>
      <c r="F24" s="104">
        <f t="shared" si="5"/>
        <v>24755.100000000002</v>
      </c>
      <c r="G24" s="104">
        <f t="shared" si="5"/>
        <v>21430</v>
      </c>
      <c r="H24" s="104">
        <f t="shared" si="5"/>
        <v>400</v>
      </c>
      <c r="I24" s="109">
        <f t="shared" si="5"/>
        <v>21830</v>
      </c>
      <c r="J24" s="108">
        <f t="shared" si="5"/>
        <v>22207</v>
      </c>
      <c r="K24" s="107">
        <f t="shared" si="5"/>
        <v>400</v>
      </c>
      <c r="L24" s="106">
        <f t="shared" si="5"/>
        <v>22607</v>
      </c>
      <c r="M24" s="105">
        <f>SUM(M15:M23)</f>
        <v>20857</v>
      </c>
      <c r="N24" s="104">
        <f>SUM(N15:N21)</f>
        <v>350</v>
      </c>
      <c r="O24" s="104">
        <f>SUM(O15:O21)</f>
        <v>21207</v>
      </c>
      <c r="P24" s="104">
        <f>SUM(P15:P21)</f>
        <v>20857</v>
      </c>
      <c r="Q24" s="104">
        <f>SUM(Q15:Q21)</f>
        <v>350</v>
      </c>
      <c r="R24" s="104">
        <f>SUM(R15:R21)</f>
        <v>21207</v>
      </c>
      <c r="S24" s="1"/>
    </row>
    <row r="25" spans="1:19" ht="15.75" customHeight="1" thickBot="1" x14ac:dyDescent="0.3">
      <c r="A25" s="1"/>
      <c r="B25" s="103"/>
      <c r="C25" s="102" t="s">
        <v>57</v>
      </c>
      <c r="D25" s="153"/>
      <c r="E25" s="153"/>
      <c r="F25" s="173"/>
      <c r="G25" s="153"/>
      <c r="H25" s="153"/>
      <c r="I25" s="153"/>
      <c r="J25" s="152"/>
      <c r="K25" s="153"/>
      <c r="L25" s="154"/>
      <c r="M25" s="153"/>
      <c r="N25" s="153"/>
      <c r="O25" s="173"/>
      <c r="P25" s="153"/>
      <c r="Q25" s="153"/>
      <c r="R25" s="173"/>
      <c r="S25" s="1"/>
    </row>
    <row r="26" spans="1:19" x14ac:dyDescent="0.25">
      <c r="A26" s="1"/>
      <c r="B26" s="182" t="s">
        <v>56</v>
      </c>
      <c r="C26" s="187" t="s">
        <v>55</v>
      </c>
      <c r="D26" s="174" t="s">
        <v>54</v>
      </c>
      <c r="E26" s="176" t="s">
        <v>53</v>
      </c>
      <c r="F26" s="178" t="s">
        <v>52</v>
      </c>
      <c r="G26" s="169" t="s">
        <v>54</v>
      </c>
      <c r="H26" s="174" t="s">
        <v>53</v>
      </c>
      <c r="I26" s="171" t="s">
        <v>52</v>
      </c>
      <c r="J26" s="165" t="s">
        <v>54</v>
      </c>
      <c r="K26" s="176" t="s">
        <v>53</v>
      </c>
      <c r="L26" s="180" t="s">
        <v>52</v>
      </c>
      <c r="M26" s="198" t="s">
        <v>54</v>
      </c>
      <c r="N26" s="176" t="s">
        <v>53</v>
      </c>
      <c r="O26" s="178" t="s">
        <v>52</v>
      </c>
      <c r="P26" s="169" t="s">
        <v>54</v>
      </c>
      <c r="Q26" s="176" t="s">
        <v>53</v>
      </c>
      <c r="R26" s="178" t="s">
        <v>52</v>
      </c>
      <c r="S26" s="1"/>
    </row>
    <row r="27" spans="1:19" ht="15.75" thickBot="1" x14ac:dyDescent="0.3">
      <c r="A27" s="1"/>
      <c r="B27" s="183"/>
      <c r="C27" s="188"/>
      <c r="D27" s="175"/>
      <c r="E27" s="177"/>
      <c r="F27" s="179"/>
      <c r="G27" s="170"/>
      <c r="H27" s="175"/>
      <c r="I27" s="172"/>
      <c r="J27" s="166"/>
      <c r="K27" s="177"/>
      <c r="L27" s="181"/>
      <c r="M27" s="199"/>
      <c r="N27" s="177"/>
      <c r="O27" s="179"/>
      <c r="P27" s="170"/>
      <c r="Q27" s="177"/>
      <c r="R27" s="179"/>
      <c r="S27" s="1"/>
    </row>
    <row r="28" spans="1:19" x14ac:dyDescent="0.25">
      <c r="A28" s="1"/>
      <c r="B28" s="101" t="s">
        <v>51</v>
      </c>
      <c r="C28" s="100" t="s">
        <v>50</v>
      </c>
      <c r="D28" s="82">
        <v>273.39999999999998</v>
      </c>
      <c r="E28" s="81"/>
      <c r="F28" s="83">
        <f t="shared" ref="F28:F40" si="6">SUM(D28:E28)</f>
        <v>273.39999999999998</v>
      </c>
      <c r="G28" s="82">
        <v>150</v>
      </c>
      <c r="H28" s="81">
        <f>'[1]NR 2025'!N28</f>
        <v>0</v>
      </c>
      <c r="I28" s="88">
        <f t="shared" ref="I28:I40" si="7">G28+H28</f>
        <v>150</v>
      </c>
      <c r="J28" s="99">
        <v>250</v>
      </c>
      <c r="K28" s="98">
        <v>0</v>
      </c>
      <c r="L28" s="90">
        <f t="shared" ref="L28:L40" si="8">J28+K28</f>
        <v>250</v>
      </c>
      <c r="M28" s="98">
        <v>150</v>
      </c>
      <c r="N28" s="98">
        <v>0</v>
      </c>
      <c r="O28" s="83">
        <f t="shared" ref="O28:O40" si="9">M28+N28</f>
        <v>150</v>
      </c>
      <c r="P28" s="98">
        <v>150</v>
      </c>
      <c r="Q28" s="98">
        <v>0</v>
      </c>
      <c r="R28" s="83">
        <f t="shared" ref="R28:R40" si="10">P28+Q28</f>
        <v>150</v>
      </c>
      <c r="S28" s="1"/>
    </row>
    <row r="29" spans="1:19" x14ac:dyDescent="0.25">
      <c r="A29" s="1"/>
      <c r="B29" s="93" t="s">
        <v>49</v>
      </c>
      <c r="C29" s="92" t="s">
        <v>48</v>
      </c>
      <c r="D29" s="82">
        <f>6690.5+356.3</f>
        <v>7046.8</v>
      </c>
      <c r="E29" s="97">
        <f>93.8+276.1</f>
        <v>369.90000000000003</v>
      </c>
      <c r="F29" s="83">
        <f t="shared" si="6"/>
        <v>7416.7</v>
      </c>
      <c r="G29" s="82">
        <v>8447</v>
      </c>
      <c r="H29" s="81">
        <v>70</v>
      </c>
      <c r="I29" s="88">
        <f t="shared" si="7"/>
        <v>8517</v>
      </c>
      <c r="J29" s="91">
        <v>8450</v>
      </c>
      <c r="K29" s="96">
        <v>70</v>
      </c>
      <c r="L29" s="90">
        <f t="shared" si="8"/>
        <v>8520</v>
      </c>
      <c r="M29" s="89">
        <v>6000</v>
      </c>
      <c r="N29" s="96">
        <v>50</v>
      </c>
      <c r="O29" s="83">
        <f t="shared" si="9"/>
        <v>6050</v>
      </c>
      <c r="P29" s="89">
        <v>6000</v>
      </c>
      <c r="Q29" s="96">
        <v>50</v>
      </c>
      <c r="R29" s="83">
        <f t="shared" si="10"/>
        <v>6050</v>
      </c>
      <c r="S29" s="1"/>
    </row>
    <row r="30" spans="1:19" x14ac:dyDescent="0.25">
      <c r="A30" s="1"/>
      <c r="B30" s="93" t="s">
        <v>47</v>
      </c>
      <c r="C30" s="92" t="s">
        <v>46</v>
      </c>
      <c r="D30" s="82">
        <v>105</v>
      </c>
      <c r="E30" s="97"/>
      <c r="F30" s="83">
        <f t="shared" si="6"/>
        <v>105</v>
      </c>
      <c r="G30" s="82">
        <v>150</v>
      </c>
      <c r="H30" s="81">
        <f>'[1]NR 2025'!N30</f>
        <v>0</v>
      </c>
      <c r="I30" s="88">
        <f t="shared" si="7"/>
        <v>150</v>
      </c>
      <c r="J30" s="91">
        <v>150</v>
      </c>
      <c r="K30" s="96">
        <v>0</v>
      </c>
      <c r="L30" s="90">
        <f t="shared" si="8"/>
        <v>150</v>
      </c>
      <c r="M30" s="89">
        <v>150</v>
      </c>
      <c r="N30" s="96"/>
      <c r="O30" s="83">
        <f t="shared" si="9"/>
        <v>150</v>
      </c>
      <c r="P30" s="89">
        <v>150</v>
      </c>
      <c r="Q30" s="96"/>
      <c r="R30" s="83">
        <f t="shared" si="10"/>
        <v>150</v>
      </c>
      <c r="S30" s="1"/>
    </row>
    <row r="31" spans="1:19" x14ac:dyDescent="0.25">
      <c r="A31" s="1"/>
      <c r="B31" s="93"/>
      <c r="C31" s="92" t="s">
        <v>96</v>
      </c>
      <c r="D31" s="82">
        <v>-4191.1000000000004</v>
      </c>
      <c r="E31" s="81"/>
      <c r="F31" s="83">
        <f t="shared" si="6"/>
        <v>-4191.1000000000004</v>
      </c>
      <c r="G31" s="82">
        <v>-3000</v>
      </c>
      <c r="H31" s="81"/>
      <c r="I31" s="88">
        <f t="shared" si="7"/>
        <v>-3000</v>
      </c>
      <c r="J31" s="91">
        <v>-3000</v>
      </c>
      <c r="K31" s="89">
        <v>0</v>
      </c>
      <c r="L31" s="90">
        <f t="shared" si="8"/>
        <v>-3000</v>
      </c>
      <c r="M31" s="89">
        <v>-1500</v>
      </c>
      <c r="N31" s="89"/>
      <c r="O31" s="83">
        <f t="shared" si="9"/>
        <v>-1500</v>
      </c>
      <c r="P31" s="89">
        <v>-1500</v>
      </c>
      <c r="Q31" s="89"/>
      <c r="R31" s="83">
        <f t="shared" si="10"/>
        <v>-1500</v>
      </c>
      <c r="S31" s="1"/>
    </row>
    <row r="32" spans="1:19" x14ac:dyDescent="0.25">
      <c r="A32" s="1"/>
      <c r="B32" s="93" t="s">
        <v>45</v>
      </c>
      <c r="C32" s="92" t="s">
        <v>44</v>
      </c>
      <c r="D32" s="82">
        <v>8015.4</v>
      </c>
      <c r="E32" s="81">
        <v>374.3</v>
      </c>
      <c r="F32" s="83">
        <f t="shared" si="6"/>
        <v>8389.6999999999989</v>
      </c>
      <c r="G32" s="82">
        <v>8273</v>
      </c>
      <c r="H32" s="81">
        <v>250</v>
      </c>
      <c r="I32" s="88">
        <f t="shared" si="7"/>
        <v>8523</v>
      </c>
      <c r="J32" s="91">
        <v>8456</v>
      </c>
      <c r="K32" s="89">
        <v>250</v>
      </c>
      <c r="L32" s="90">
        <f t="shared" si="8"/>
        <v>8706</v>
      </c>
      <c r="M32" s="89">
        <v>7400</v>
      </c>
      <c r="N32" s="89">
        <v>240</v>
      </c>
      <c r="O32" s="83">
        <f t="shared" si="9"/>
        <v>7640</v>
      </c>
      <c r="P32" s="89">
        <v>7400</v>
      </c>
      <c r="Q32" s="89">
        <v>240</v>
      </c>
      <c r="R32" s="83">
        <f t="shared" si="10"/>
        <v>7640</v>
      </c>
      <c r="S32" s="1"/>
    </row>
    <row r="33" spans="1:19" x14ac:dyDescent="0.25">
      <c r="A33" s="1"/>
      <c r="B33" s="93" t="s">
        <v>43</v>
      </c>
      <c r="C33" s="92" t="s">
        <v>42</v>
      </c>
      <c r="D33" s="82">
        <v>4764.3999999999996</v>
      </c>
      <c r="E33" s="81">
        <v>155.9</v>
      </c>
      <c r="F33" s="83">
        <f t="shared" si="6"/>
        <v>4920.2999999999993</v>
      </c>
      <c r="G33" s="82">
        <v>5160</v>
      </c>
      <c r="H33" s="81">
        <v>60</v>
      </c>
      <c r="I33" s="88">
        <f t="shared" si="7"/>
        <v>5220</v>
      </c>
      <c r="J33" s="91">
        <v>5312</v>
      </c>
      <c r="K33" s="89">
        <v>60</v>
      </c>
      <c r="L33" s="90">
        <f t="shared" si="8"/>
        <v>5372</v>
      </c>
      <c r="M33" s="89">
        <v>5312</v>
      </c>
      <c r="N33" s="89">
        <v>60</v>
      </c>
      <c r="O33" s="83">
        <f t="shared" si="9"/>
        <v>5372</v>
      </c>
      <c r="P33" s="89">
        <v>5312</v>
      </c>
      <c r="Q33" s="89">
        <v>60</v>
      </c>
      <c r="R33" s="83">
        <f t="shared" si="10"/>
        <v>5372</v>
      </c>
      <c r="S33" s="1"/>
    </row>
    <row r="34" spans="1:19" x14ac:dyDescent="0.25">
      <c r="A34" s="1"/>
      <c r="B34" s="93" t="s">
        <v>41</v>
      </c>
      <c r="C34" s="95" t="s">
        <v>40</v>
      </c>
      <c r="D34" s="82"/>
      <c r="E34" s="81"/>
      <c r="F34" s="83">
        <f t="shared" si="6"/>
        <v>0</v>
      </c>
      <c r="G34" s="82">
        <v>4900</v>
      </c>
      <c r="H34" s="81">
        <f>'[1]NR 2025'!N34</f>
        <v>60</v>
      </c>
      <c r="I34" s="88">
        <f t="shared" si="7"/>
        <v>4960</v>
      </c>
      <c r="J34" s="91">
        <v>5112</v>
      </c>
      <c r="K34" s="89">
        <v>60</v>
      </c>
      <c r="L34" s="90">
        <f t="shared" si="8"/>
        <v>5172</v>
      </c>
      <c r="M34" s="89">
        <v>5112</v>
      </c>
      <c r="N34" s="89">
        <v>0</v>
      </c>
      <c r="O34" s="83">
        <f t="shared" si="9"/>
        <v>5112</v>
      </c>
      <c r="P34" s="89">
        <v>5112</v>
      </c>
      <c r="Q34" s="89">
        <v>0</v>
      </c>
      <c r="R34" s="83">
        <f t="shared" si="10"/>
        <v>5112</v>
      </c>
      <c r="S34" s="1"/>
    </row>
    <row r="35" spans="1:19" x14ac:dyDescent="0.25">
      <c r="A35" s="1"/>
      <c r="B35" s="93" t="s">
        <v>39</v>
      </c>
      <c r="C35" s="94" t="s">
        <v>38</v>
      </c>
      <c r="D35" s="82"/>
      <c r="E35" s="81"/>
      <c r="F35" s="83">
        <f t="shared" si="6"/>
        <v>0</v>
      </c>
      <c r="G35" s="82">
        <v>200</v>
      </c>
      <c r="H35" s="81">
        <f>'[1]NR 2025'!N35</f>
        <v>0</v>
      </c>
      <c r="I35" s="88">
        <f t="shared" si="7"/>
        <v>200</v>
      </c>
      <c r="J35" s="91">
        <v>200</v>
      </c>
      <c r="K35" s="89">
        <v>0</v>
      </c>
      <c r="L35" s="90">
        <f t="shared" si="8"/>
        <v>200</v>
      </c>
      <c r="M35" s="89">
        <v>200</v>
      </c>
      <c r="N35" s="89">
        <v>20</v>
      </c>
      <c r="O35" s="83">
        <f t="shared" si="9"/>
        <v>220</v>
      </c>
      <c r="P35" s="89">
        <v>200</v>
      </c>
      <c r="Q35" s="89">
        <v>20</v>
      </c>
      <c r="R35" s="83">
        <f t="shared" si="10"/>
        <v>220</v>
      </c>
      <c r="S35" s="1"/>
    </row>
    <row r="36" spans="1:19" x14ac:dyDescent="0.25">
      <c r="A36" s="1"/>
      <c r="B36" s="93" t="s">
        <v>37</v>
      </c>
      <c r="C36" s="92" t="s">
        <v>36</v>
      </c>
      <c r="D36" s="82">
        <f>1561.8+39.2</f>
        <v>1601</v>
      </c>
      <c r="E36" s="81">
        <v>52.7</v>
      </c>
      <c r="F36" s="83">
        <f t="shared" si="6"/>
        <v>1653.7</v>
      </c>
      <c r="G36" s="82">
        <v>1744</v>
      </c>
      <c r="H36" s="81">
        <v>20</v>
      </c>
      <c r="I36" s="88">
        <f t="shared" si="7"/>
        <v>1764</v>
      </c>
      <c r="J36" s="91">
        <v>1796</v>
      </c>
      <c r="K36" s="89">
        <v>20</v>
      </c>
      <c r="L36" s="90">
        <f t="shared" si="8"/>
        <v>1816</v>
      </c>
      <c r="M36" s="89">
        <v>1796</v>
      </c>
      <c r="N36" s="89">
        <v>0</v>
      </c>
      <c r="O36" s="83">
        <f t="shared" si="9"/>
        <v>1796</v>
      </c>
      <c r="P36" s="89">
        <v>1796</v>
      </c>
      <c r="Q36" s="89">
        <v>0</v>
      </c>
      <c r="R36" s="83">
        <f t="shared" si="10"/>
        <v>1796</v>
      </c>
      <c r="S36" s="1"/>
    </row>
    <row r="37" spans="1:19" x14ac:dyDescent="0.25">
      <c r="A37" s="1"/>
      <c r="B37" s="93" t="s">
        <v>35</v>
      </c>
      <c r="C37" s="92" t="s">
        <v>34</v>
      </c>
      <c r="D37" s="82">
        <v>23.3</v>
      </c>
      <c r="E37" s="81"/>
      <c r="F37" s="83">
        <f t="shared" si="6"/>
        <v>23.3</v>
      </c>
      <c r="G37" s="82">
        <v>15</v>
      </c>
      <c r="H37" s="81">
        <f>'[1]NR 2025'!N37</f>
        <v>0</v>
      </c>
      <c r="I37" s="88">
        <f t="shared" si="7"/>
        <v>15</v>
      </c>
      <c r="J37" s="91">
        <v>20</v>
      </c>
      <c r="K37" s="89">
        <v>0</v>
      </c>
      <c r="L37" s="90">
        <f t="shared" si="8"/>
        <v>20</v>
      </c>
      <c r="M37" s="89">
        <v>13</v>
      </c>
      <c r="N37" s="89">
        <v>0</v>
      </c>
      <c r="O37" s="83">
        <f t="shared" si="9"/>
        <v>13</v>
      </c>
      <c r="P37" s="89">
        <v>13</v>
      </c>
      <c r="Q37" s="89">
        <v>0</v>
      </c>
      <c r="R37" s="83">
        <f t="shared" si="10"/>
        <v>13</v>
      </c>
      <c r="S37" s="1"/>
    </row>
    <row r="38" spans="1:19" x14ac:dyDescent="0.25">
      <c r="A38" s="1"/>
      <c r="B38" s="93" t="s">
        <v>33</v>
      </c>
      <c r="C38" s="92" t="s">
        <v>32</v>
      </c>
      <c r="D38" s="82">
        <v>1041.9000000000001</v>
      </c>
      <c r="E38" s="81"/>
      <c r="F38" s="83">
        <f t="shared" si="6"/>
        <v>1041.9000000000001</v>
      </c>
      <c r="G38" s="82">
        <v>1168</v>
      </c>
      <c r="H38" s="81">
        <f>'[1]NR 2025'!N38</f>
        <v>0</v>
      </c>
      <c r="I38" s="88">
        <f t="shared" si="7"/>
        <v>1168</v>
      </c>
      <c r="J38" s="91">
        <v>1330</v>
      </c>
      <c r="K38" s="89">
        <v>0</v>
      </c>
      <c r="L38" s="90">
        <f t="shared" si="8"/>
        <v>1330</v>
      </c>
      <c r="M38" s="89">
        <v>1330</v>
      </c>
      <c r="N38" s="89">
        <v>0</v>
      </c>
      <c r="O38" s="83">
        <f t="shared" si="9"/>
        <v>1330</v>
      </c>
      <c r="P38" s="89">
        <v>1330</v>
      </c>
      <c r="Q38" s="89">
        <v>0</v>
      </c>
      <c r="R38" s="83">
        <f t="shared" si="10"/>
        <v>1330</v>
      </c>
      <c r="S38" s="1"/>
    </row>
    <row r="39" spans="1:19" x14ac:dyDescent="0.25">
      <c r="A39" s="1"/>
      <c r="B39" s="85"/>
      <c r="C39" s="84" t="s">
        <v>95</v>
      </c>
      <c r="D39" s="82">
        <v>2546.8000000000002</v>
      </c>
      <c r="E39" s="81"/>
      <c r="F39" s="83">
        <f t="shared" si="6"/>
        <v>2546.8000000000002</v>
      </c>
      <c r="G39" s="82">
        <v>-2000</v>
      </c>
      <c r="H39" s="81"/>
      <c r="I39" s="88">
        <f t="shared" si="7"/>
        <v>-2000</v>
      </c>
      <c r="J39" s="87">
        <v>-3000</v>
      </c>
      <c r="K39" s="76">
        <v>0</v>
      </c>
      <c r="L39" s="86">
        <f t="shared" si="8"/>
        <v>-3000</v>
      </c>
      <c r="M39" s="76">
        <v>-2000</v>
      </c>
      <c r="N39" s="76">
        <v>0</v>
      </c>
      <c r="O39" s="83">
        <f t="shared" si="9"/>
        <v>-2000</v>
      </c>
      <c r="P39" s="76">
        <v>-2000</v>
      </c>
      <c r="Q39" s="76">
        <v>0</v>
      </c>
      <c r="R39" s="83">
        <f t="shared" si="10"/>
        <v>-2000</v>
      </c>
      <c r="S39" s="1"/>
    </row>
    <row r="40" spans="1:19" ht="15.75" thickBot="1" x14ac:dyDescent="0.3">
      <c r="A40" s="1"/>
      <c r="B40" s="85" t="s">
        <v>31</v>
      </c>
      <c r="C40" s="84" t="s">
        <v>30</v>
      </c>
      <c r="D40" s="82">
        <v>1925.9</v>
      </c>
      <c r="E40" s="81"/>
      <c r="F40" s="83">
        <f t="shared" si="6"/>
        <v>1925.9</v>
      </c>
      <c r="G40" s="82">
        <v>1323</v>
      </c>
      <c r="H40" s="81">
        <f>'[1]NR 2025'!N40</f>
        <v>0</v>
      </c>
      <c r="I40" s="80">
        <f t="shared" si="7"/>
        <v>1323</v>
      </c>
      <c r="J40" s="79">
        <v>2443</v>
      </c>
      <c r="K40" s="78">
        <v>0</v>
      </c>
      <c r="L40" s="77">
        <f t="shared" si="8"/>
        <v>2443</v>
      </c>
      <c r="M40" s="76">
        <v>2206</v>
      </c>
      <c r="N40" s="76">
        <v>0</v>
      </c>
      <c r="O40" s="75">
        <f t="shared" si="9"/>
        <v>2206</v>
      </c>
      <c r="P40" s="76">
        <v>2206</v>
      </c>
      <c r="Q40" s="76">
        <v>0</v>
      </c>
      <c r="R40" s="75">
        <f t="shared" si="10"/>
        <v>2206</v>
      </c>
      <c r="S40" s="1"/>
    </row>
    <row r="41" spans="1:19" ht="15.75" thickBot="1" x14ac:dyDescent="0.3">
      <c r="A41" s="1"/>
      <c r="B41" s="74" t="s">
        <v>29</v>
      </c>
      <c r="C41" s="73" t="s">
        <v>28</v>
      </c>
      <c r="D41" s="69">
        <f>SUM(D36:D40,D28:D33)</f>
        <v>23152.799999999996</v>
      </c>
      <c r="E41" s="69">
        <f>SUM(E36:E40,E28:E33)</f>
        <v>952.80000000000007</v>
      </c>
      <c r="F41" s="68">
        <f>SUM(F36:F40)+SUM(F28:F33)</f>
        <v>24105.599999999999</v>
      </c>
      <c r="G41" s="69">
        <f>SUM(G28:G33)+SUM(G36:G40)</f>
        <v>21430</v>
      </c>
      <c r="H41" s="69">
        <f>SUM(H28:H33)+SUM(H36:H40)</f>
        <v>400</v>
      </c>
      <c r="I41" s="72">
        <f>SUM(I36:I40)+SUM(I28:I33)</f>
        <v>21830</v>
      </c>
      <c r="J41" s="71">
        <f>SUM(J28:J33)+SUM(J36:J40)</f>
        <v>22207</v>
      </c>
      <c r="K41" s="70">
        <f>SUM(K28:K33)+SUM(K36:K40)</f>
        <v>400</v>
      </c>
      <c r="L41" s="70">
        <f>SUM(L28:L33)+SUM(L36:L40)</f>
        <v>22607</v>
      </c>
      <c r="M41" s="69">
        <f>SUM(M28:M33)+SUM(M36:M40)</f>
        <v>20857</v>
      </c>
      <c r="N41" s="69">
        <f>SUM(N28:N33)+SUM(N36:N40)</f>
        <v>350</v>
      </c>
      <c r="O41" s="68">
        <f>SUM(O36:O40)+SUM(O28:O33)</f>
        <v>21207</v>
      </c>
      <c r="P41" s="69">
        <f>SUM(P28:P33)+SUM(P36:P40)</f>
        <v>20857</v>
      </c>
      <c r="Q41" s="69">
        <f>SUM(Q28:Q33)+SUM(Q36:Q40)</f>
        <v>350</v>
      </c>
      <c r="R41" s="68">
        <f>SUM(R36:R40)+SUM(R28:R33)</f>
        <v>21207</v>
      </c>
      <c r="S41" s="1"/>
    </row>
    <row r="42" spans="1:19" ht="19.5" thickBot="1" x14ac:dyDescent="0.35">
      <c r="A42" s="1"/>
      <c r="B42" s="67" t="s">
        <v>27</v>
      </c>
      <c r="C42" s="66" t="s">
        <v>26</v>
      </c>
      <c r="D42" s="59">
        <f t="shared" ref="D42:R42" si="11">D24-D41</f>
        <v>443.200000000008</v>
      </c>
      <c r="E42" s="59">
        <f t="shared" si="11"/>
        <v>206.29999999999984</v>
      </c>
      <c r="F42" s="58">
        <f t="shared" si="11"/>
        <v>649.50000000000364</v>
      </c>
      <c r="G42" s="65">
        <f t="shared" si="11"/>
        <v>0</v>
      </c>
      <c r="H42" s="65">
        <f t="shared" si="11"/>
        <v>0</v>
      </c>
      <c r="I42" s="64">
        <f t="shared" si="11"/>
        <v>0</v>
      </c>
      <c r="J42" s="63">
        <f t="shared" si="11"/>
        <v>0</v>
      </c>
      <c r="K42" s="62">
        <f t="shared" si="11"/>
        <v>0</v>
      </c>
      <c r="L42" s="61">
        <f t="shared" si="11"/>
        <v>0</v>
      </c>
      <c r="M42" s="60">
        <f t="shared" si="11"/>
        <v>0</v>
      </c>
      <c r="N42" s="59">
        <f t="shared" si="11"/>
        <v>0</v>
      </c>
      <c r="O42" s="58">
        <f t="shared" si="11"/>
        <v>0</v>
      </c>
      <c r="P42" s="59">
        <f t="shared" si="11"/>
        <v>0</v>
      </c>
      <c r="Q42" s="59">
        <f t="shared" si="11"/>
        <v>0</v>
      </c>
      <c r="R42" s="58">
        <f t="shared" si="11"/>
        <v>0</v>
      </c>
      <c r="S42" s="1"/>
    </row>
    <row r="43" spans="1:19" ht="15.75" thickBot="1" x14ac:dyDescent="0.3">
      <c r="A43" s="1"/>
      <c r="B43" s="57" t="s">
        <v>25</v>
      </c>
      <c r="C43" s="56" t="s">
        <v>24</v>
      </c>
      <c r="D43" s="49"/>
      <c r="E43" s="55"/>
      <c r="F43" s="47">
        <f>F42-D16</f>
        <v>-6450.4999999999964</v>
      </c>
      <c r="G43" s="49"/>
      <c r="H43" s="48"/>
      <c r="I43" s="54">
        <f>I42-G16</f>
        <v>-12000</v>
      </c>
      <c r="J43" s="53"/>
      <c r="K43" s="52"/>
      <c r="L43" s="51">
        <f>L42-J16</f>
        <v>-11000</v>
      </c>
      <c r="M43" s="50"/>
      <c r="N43" s="48"/>
      <c r="O43" s="47">
        <f>O42-M16</f>
        <v>-11500</v>
      </c>
      <c r="P43" s="49"/>
      <c r="Q43" s="48"/>
      <c r="R43" s="47">
        <f>R42-P16</f>
        <v>-11500</v>
      </c>
      <c r="S43" s="1"/>
    </row>
    <row r="44" spans="1:19" ht="8.25" customHeight="1" thickBot="1" x14ac:dyDescent="0.3">
      <c r="A44" s="1"/>
      <c r="B44" s="44"/>
      <c r="C44" s="3"/>
      <c r="D44" s="1"/>
      <c r="E44" s="29"/>
      <c r="F44" s="29"/>
      <c r="G44" s="1"/>
      <c r="H44" s="29"/>
      <c r="I44" s="29"/>
      <c r="J44" s="29"/>
      <c r="K44" s="29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44"/>
      <c r="C45" s="184" t="s">
        <v>23</v>
      </c>
      <c r="D45" s="46" t="s">
        <v>22</v>
      </c>
      <c r="E45" s="29"/>
      <c r="F45" s="28"/>
      <c r="G45" s="46" t="s">
        <v>21</v>
      </c>
      <c r="H45" s="29"/>
      <c r="I45" s="29"/>
      <c r="J45" s="46" t="s">
        <v>20</v>
      </c>
      <c r="K45" s="29"/>
      <c r="L45" s="29"/>
      <c r="M45" s="46" t="s">
        <v>19</v>
      </c>
      <c r="N45" s="1"/>
      <c r="O45" s="1"/>
      <c r="P45" s="46" t="s">
        <v>19</v>
      </c>
      <c r="Q45" s="1"/>
      <c r="R45" s="1"/>
      <c r="S45" s="1"/>
    </row>
    <row r="46" spans="1:19" ht="15.75" thickBot="1" x14ac:dyDescent="0.3">
      <c r="A46" s="1"/>
      <c r="B46" s="44"/>
      <c r="C46" s="185"/>
      <c r="D46" s="45"/>
      <c r="E46" s="29"/>
      <c r="F46" s="28"/>
      <c r="G46" s="45"/>
      <c r="H46" s="41"/>
      <c r="I46" s="41"/>
      <c r="J46" s="45"/>
      <c r="K46" s="41"/>
      <c r="L46" s="41"/>
      <c r="M46" s="45"/>
      <c r="N46" s="1"/>
      <c r="O46" s="1"/>
      <c r="P46" s="45"/>
      <c r="Q46" s="1"/>
      <c r="R46" s="1"/>
      <c r="S46" s="1"/>
    </row>
    <row r="47" spans="1:19" ht="8.25" customHeight="1" thickBot="1" x14ac:dyDescent="0.3">
      <c r="A47" s="1"/>
      <c r="B47" s="44"/>
      <c r="C47" s="3"/>
      <c r="D47" s="29"/>
      <c r="E47" s="29"/>
      <c r="F47" s="28"/>
      <c r="G47" s="29"/>
      <c r="H47" s="29"/>
      <c r="I47" s="28"/>
      <c r="J47" s="28"/>
      <c r="K47" s="28"/>
      <c r="L47" s="1"/>
      <c r="M47" s="1"/>
      <c r="N47" s="1"/>
      <c r="O47" s="1"/>
      <c r="P47" s="1"/>
      <c r="Q47" s="1"/>
      <c r="R47" s="1"/>
      <c r="S47" s="1"/>
    </row>
    <row r="48" spans="1:19" ht="37.5" customHeight="1" thickBot="1" x14ac:dyDescent="0.3">
      <c r="A48" s="1"/>
      <c r="B48" s="44"/>
      <c r="C48" s="184" t="s">
        <v>18</v>
      </c>
      <c r="D48" s="2" t="s">
        <v>17</v>
      </c>
      <c r="E48" s="42" t="s">
        <v>16</v>
      </c>
      <c r="F48" s="28"/>
      <c r="G48" s="2" t="s">
        <v>17</v>
      </c>
      <c r="H48" s="42" t="s">
        <v>16</v>
      </c>
      <c r="I48" s="1"/>
      <c r="J48" s="2" t="s">
        <v>17</v>
      </c>
      <c r="K48" s="42" t="s">
        <v>16</v>
      </c>
      <c r="L48" s="43"/>
      <c r="M48" s="2" t="s">
        <v>17</v>
      </c>
      <c r="N48" s="42" t="s">
        <v>16</v>
      </c>
      <c r="O48" s="1"/>
      <c r="P48" s="2" t="s">
        <v>17</v>
      </c>
      <c r="Q48" s="42" t="s">
        <v>16</v>
      </c>
      <c r="R48" s="1"/>
      <c r="S48" s="1"/>
    </row>
    <row r="49" spans="1:19" ht="15.75" thickBot="1" x14ac:dyDescent="0.3">
      <c r="A49" s="1"/>
      <c r="B49" s="30"/>
      <c r="C49" s="186"/>
      <c r="D49" s="40">
        <v>0</v>
      </c>
      <c r="E49" s="39">
        <v>0</v>
      </c>
      <c r="F49" s="28"/>
      <c r="G49" s="40">
        <v>0</v>
      </c>
      <c r="H49" s="39">
        <v>0</v>
      </c>
      <c r="I49" s="1"/>
      <c r="J49" s="40">
        <v>0</v>
      </c>
      <c r="K49" s="39">
        <v>0</v>
      </c>
      <c r="L49" s="41"/>
      <c r="M49" s="40">
        <v>0</v>
      </c>
      <c r="N49" s="39">
        <v>0</v>
      </c>
      <c r="O49" s="1"/>
      <c r="P49" s="40">
        <v>0</v>
      </c>
      <c r="Q49" s="39">
        <v>0</v>
      </c>
      <c r="R49" s="1"/>
      <c r="S49" s="1"/>
    </row>
    <row r="50" spans="1:19" x14ac:dyDescent="0.25">
      <c r="A50" s="1"/>
      <c r="B50" s="30"/>
      <c r="C50" s="3"/>
      <c r="D50" s="29"/>
      <c r="E50" s="29"/>
      <c r="F50" s="28"/>
      <c r="G50" s="29"/>
      <c r="H50" s="29"/>
      <c r="I50" s="28"/>
      <c r="J50" s="28"/>
      <c r="K50" s="28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30"/>
      <c r="C51" s="35" t="s">
        <v>15</v>
      </c>
      <c r="D51" s="33" t="s">
        <v>8</v>
      </c>
      <c r="E51" s="29"/>
      <c r="F51" s="1"/>
      <c r="G51" s="33" t="s">
        <v>14</v>
      </c>
      <c r="H51" s="1"/>
      <c r="I51" s="1"/>
      <c r="J51" s="33" t="s">
        <v>6</v>
      </c>
      <c r="K51" s="1"/>
      <c r="L51" s="34"/>
      <c r="M51" s="33" t="s">
        <v>5</v>
      </c>
      <c r="N51" s="34"/>
      <c r="O51" s="34"/>
      <c r="P51" s="33" t="s">
        <v>4</v>
      </c>
      <c r="Q51" s="1"/>
      <c r="R51" s="1"/>
      <c r="S51" s="1"/>
    </row>
    <row r="52" spans="1:19" x14ac:dyDescent="0.25">
      <c r="A52" s="1"/>
      <c r="B52" s="30"/>
      <c r="C52" s="32" t="s">
        <v>94</v>
      </c>
      <c r="D52" s="36"/>
      <c r="E52" s="29"/>
      <c r="F52" s="1"/>
      <c r="G52" s="36"/>
      <c r="H52" s="1"/>
      <c r="I52" s="1"/>
      <c r="J52" s="36"/>
      <c r="K52" s="1"/>
      <c r="L52" s="37"/>
      <c r="M52" s="36"/>
      <c r="N52" s="37"/>
      <c r="O52" s="37"/>
      <c r="P52" s="36"/>
      <c r="Q52" s="1"/>
      <c r="R52" s="1"/>
      <c r="S52" s="1"/>
    </row>
    <row r="53" spans="1:19" x14ac:dyDescent="0.25">
      <c r="A53" s="1"/>
      <c r="B53" s="30"/>
      <c r="C53" s="32" t="s">
        <v>13</v>
      </c>
      <c r="D53" s="36">
        <v>4723.5</v>
      </c>
      <c r="E53" s="29"/>
      <c r="F53" s="1"/>
      <c r="G53" s="36">
        <v>3770.6</v>
      </c>
      <c r="H53" s="1"/>
      <c r="I53" s="1"/>
      <c r="J53" s="36">
        <v>3770.6</v>
      </c>
      <c r="K53" s="1"/>
      <c r="L53" s="37"/>
      <c r="M53" s="36">
        <v>3770.6</v>
      </c>
      <c r="N53" s="37"/>
      <c r="O53" s="37"/>
      <c r="P53" s="36">
        <v>3770.6</v>
      </c>
      <c r="Q53" s="1"/>
      <c r="R53" s="1"/>
      <c r="S53" s="1"/>
    </row>
    <row r="54" spans="1:19" x14ac:dyDescent="0.25">
      <c r="A54" s="1"/>
      <c r="B54" s="30"/>
      <c r="C54" s="32" t="s">
        <v>12</v>
      </c>
      <c r="D54" s="36">
        <v>4256.8999999999996</v>
      </c>
      <c r="E54" s="29"/>
      <c r="F54" s="1"/>
      <c r="G54" s="36">
        <v>2746.8</v>
      </c>
      <c r="H54" s="1"/>
      <c r="I54" s="1"/>
      <c r="J54" s="36">
        <v>2726.8</v>
      </c>
      <c r="K54" s="1"/>
      <c r="L54" s="37"/>
      <c r="M54" s="36">
        <v>4056.8</v>
      </c>
      <c r="N54" s="37"/>
      <c r="O54" s="37"/>
      <c r="P54" s="36">
        <v>5386.8</v>
      </c>
      <c r="Q54" s="1"/>
      <c r="R54" s="1"/>
      <c r="S54" s="1"/>
    </row>
    <row r="55" spans="1:19" x14ac:dyDescent="0.25">
      <c r="A55" s="1"/>
      <c r="B55" s="30"/>
      <c r="C55" s="32" t="s">
        <v>11</v>
      </c>
      <c r="D55" s="36">
        <v>1409.5</v>
      </c>
      <c r="E55" s="29"/>
      <c r="F55" s="1"/>
      <c r="G55" s="36">
        <v>1409.5</v>
      </c>
      <c r="H55" s="1"/>
      <c r="I55" s="1"/>
      <c r="J55" s="36">
        <v>1409.5</v>
      </c>
      <c r="K55" s="1"/>
      <c r="L55" s="37"/>
      <c r="M55" s="36">
        <v>1409.5</v>
      </c>
      <c r="N55" s="37"/>
      <c r="O55" s="37"/>
      <c r="P55" s="36">
        <v>1409.5</v>
      </c>
      <c r="Q55" s="1"/>
      <c r="R55" s="1"/>
      <c r="S55" s="1"/>
    </row>
    <row r="56" spans="1:19" x14ac:dyDescent="0.25">
      <c r="A56" s="1"/>
      <c r="B56" s="30"/>
      <c r="C56" s="38" t="s">
        <v>10</v>
      </c>
      <c r="D56" s="36">
        <v>106.8</v>
      </c>
      <c r="E56" s="29"/>
      <c r="F56" s="1"/>
      <c r="G56" s="36">
        <v>69.099999999999994</v>
      </c>
      <c r="H56" s="1"/>
      <c r="I56" s="1"/>
      <c r="J56" s="36">
        <v>63.7</v>
      </c>
      <c r="K56" s="1"/>
      <c r="L56" s="37"/>
      <c r="M56" s="36">
        <v>57.7</v>
      </c>
      <c r="N56" s="37"/>
      <c r="O56" s="37"/>
      <c r="P56" s="36">
        <v>50.7</v>
      </c>
      <c r="Q56" s="1"/>
      <c r="R56" s="1"/>
      <c r="S56" s="1"/>
    </row>
    <row r="57" spans="1:19" ht="10.5" customHeight="1" x14ac:dyDescent="0.25">
      <c r="A57" s="1"/>
      <c r="B57" s="30"/>
      <c r="C57" s="3"/>
      <c r="D57" s="29"/>
      <c r="E57" s="2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30"/>
      <c r="C58" s="35" t="s">
        <v>9</v>
      </c>
      <c r="D58" s="33" t="s">
        <v>8</v>
      </c>
      <c r="E58" s="29"/>
      <c r="F58" s="28"/>
      <c r="G58" s="33" t="s">
        <v>7</v>
      </c>
      <c r="H58" s="29"/>
      <c r="I58" s="28"/>
      <c r="J58" s="33" t="s">
        <v>6</v>
      </c>
      <c r="K58" s="28"/>
      <c r="L58" s="1"/>
      <c r="M58" s="33" t="s">
        <v>5</v>
      </c>
      <c r="N58" s="34"/>
      <c r="O58" s="34"/>
      <c r="P58" s="33" t="s">
        <v>4</v>
      </c>
      <c r="Q58" s="1"/>
      <c r="R58" s="1"/>
      <c r="S58" s="1"/>
    </row>
    <row r="59" spans="1:19" x14ac:dyDescent="0.25">
      <c r="A59" s="1"/>
      <c r="B59" s="30"/>
      <c r="C59" s="32"/>
      <c r="D59" s="31">
        <v>8</v>
      </c>
      <c r="E59" s="29"/>
      <c r="F59" s="28"/>
      <c r="G59" s="31">
        <v>9</v>
      </c>
      <c r="H59" s="29"/>
      <c r="I59" s="28"/>
      <c r="J59" s="31">
        <v>9</v>
      </c>
      <c r="K59" s="28"/>
      <c r="L59" s="1"/>
      <c r="M59" s="31">
        <v>9</v>
      </c>
      <c r="N59" s="1"/>
      <c r="O59" s="1"/>
      <c r="P59" s="31">
        <v>9</v>
      </c>
      <c r="Q59" s="1"/>
      <c r="R59" s="1"/>
      <c r="S59" s="1"/>
    </row>
    <row r="60" spans="1:19" x14ac:dyDescent="0.25">
      <c r="A60" s="1"/>
      <c r="B60" s="30"/>
      <c r="C60" s="3"/>
      <c r="D60" s="29"/>
      <c r="E60" s="29"/>
      <c r="F60" s="28"/>
      <c r="G60" s="29"/>
      <c r="H60" s="29"/>
      <c r="I60" s="28"/>
      <c r="J60" s="28"/>
      <c r="K60" s="28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27" t="s">
        <v>3</v>
      </c>
      <c r="C61" s="26"/>
      <c r="D61" s="191"/>
      <c r="E61" s="191"/>
      <c r="F61" s="191"/>
      <c r="G61" s="191"/>
      <c r="H61" s="191"/>
      <c r="I61" s="191"/>
      <c r="J61" s="191"/>
      <c r="K61" s="191"/>
      <c r="L61" s="25"/>
      <c r="M61" s="25"/>
      <c r="N61" s="25"/>
      <c r="O61" s="25"/>
      <c r="P61" s="25"/>
      <c r="Q61" s="25"/>
      <c r="R61" s="24"/>
      <c r="S61" s="1"/>
    </row>
    <row r="62" spans="1:19" x14ac:dyDescent="0.25">
      <c r="A62" s="1"/>
      <c r="B62" s="23"/>
      <c r="G62"/>
      <c r="R62" s="19"/>
      <c r="S62" s="1"/>
    </row>
    <row r="63" spans="1:19" x14ac:dyDescent="0.25">
      <c r="A63" s="1"/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R63" s="19"/>
      <c r="S63" s="1"/>
    </row>
    <row r="64" spans="1:19" x14ac:dyDescent="0.25">
      <c r="A64" s="1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R64" s="19"/>
      <c r="S64" s="1"/>
    </row>
    <row r="65" spans="1:19" x14ac:dyDescent="0.25">
      <c r="A65" s="1"/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R65" s="19"/>
      <c r="S65" s="1"/>
    </row>
    <row r="66" spans="1:19" x14ac:dyDescent="0.25">
      <c r="A66" s="1"/>
      <c r="B66" s="189"/>
      <c r="C66" s="190"/>
      <c r="D66" s="190"/>
      <c r="E66" s="190"/>
      <c r="F66" s="190"/>
      <c r="G66" s="190"/>
      <c r="H66" s="190"/>
      <c r="I66" s="190"/>
      <c r="J66" s="190"/>
      <c r="K66" s="190"/>
      <c r="R66" s="19"/>
      <c r="S66" s="1"/>
    </row>
    <row r="67" spans="1:19" x14ac:dyDescent="0.25">
      <c r="A67" s="1"/>
      <c r="B67" s="21"/>
      <c r="D67" s="12"/>
      <c r="E67" s="12"/>
      <c r="F67" s="12"/>
      <c r="G67" s="12"/>
      <c r="H67" s="12"/>
      <c r="I67" s="12"/>
      <c r="J67" s="12"/>
      <c r="K67" s="12"/>
      <c r="R67" s="19"/>
      <c r="S67" s="1"/>
    </row>
    <row r="68" spans="1:19" x14ac:dyDescent="0.25">
      <c r="A68" s="1"/>
      <c r="B68" s="21"/>
      <c r="C68" s="22"/>
      <c r="D68" s="12"/>
      <c r="E68" s="12"/>
      <c r="F68" s="12"/>
      <c r="G68" s="12"/>
      <c r="H68" s="12"/>
      <c r="I68" s="12"/>
      <c r="J68" s="12"/>
      <c r="K68" s="12"/>
      <c r="R68" s="19"/>
      <c r="S68" s="1"/>
    </row>
    <row r="69" spans="1:19" x14ac:dyDescent="0.25">
      <c r="A69" s="1"/>
      <c r="B69" s="21"/>
      <c r="C69" s="20"/>
      <c r="D69" s="12"/>
      <c r="E69" s="12"/>
      <c r="F69" s="12"/>
      <c r="G69" s="12"/>
      <c r="H69" s="12"/>
      <c r="I69" s="12"/>
      <c r="J69" s="12"/>
      <c r="K69" s="12"/>
      <c r="R69" s="19"/>
      <c r="S69" s="1"/>
    </row>
    <row r="70" spans="1:19" x14ac:dyDescent="0.25">
      <c r="A70" s="1"/>
      <c r="B70" s="21"/>
      <c r="C70" s="20"/>
      <c r="D70" s="12"/>
      <c r="E70" s="12"/>
      <c r="F70" s="12"/>
      <c r="G70" s="12"/>
      <c r="H70" s="12"/>
      <c r="I70" s="12"/>
      <c r="J70" s="12"/>
      <c r="K70" s="12"/>
      <c r="R70" s="19"/>
      <c r="S70" s="1"/>
    </row>
    <row r="71" spans="1:19" x14ac:dyDescent="0.25">
      <c r="A71" s="1"/>
      <c r="B71" s="18"/>
      <c r="C71" s="17"/>
      <c r="D71" s="16"/>
      <c r="E71" s="16"/>
      <c r="F71" s="16"/>
      <c r="G71" s="16"/>
      <c r="H71" s="16"/>
      <c r="I71" s="16"/>
      <c r="J71" s="16"/>
      <c r="K71" s="16"/>
      <c r="L71" s="15"/>
      <c r="M71" s="15"/>
      <c r="N71" s="15"/>
      <c r="O71" s="15"/>
      <c r="P71" s="15"/>
      <c r="Q71" s="15"/>
      <c r="R71" s="14"/>
      <c r="S71" s="1"/>
    </row>
    <row r="72" spans="1:19" x14ac:dyDescent="0.25">
      <c r="A72" s="1"/>
      <c r="B72" s="7"/>
      <c r="C72" s="6"/>
      <c r="D72" s="5"/>
      <c r="E72" s="5"/>
      <c r="F72" s="5"/>
      <c r="G72" s="5"/>
      <c r="H72" s="5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 t="s">
        <v>2</v>
      </c>
      <c r="C74" s="13">
        <v>45568</v>
      </c>
      <c r="D74" s="12"/>
      <c r="E74" s="8"/>
      <c r="F74" s="8" t="s">
        <v>1</v>
      </c>
      <c r="G74" s="11" t="s">
        <v>93</v>
      </c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ht="7.5" customHeight="1" x14ac:dyDescent="0.25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8"/>
      <c r="C76" s="8"/>
      <c r="D76" s="10"/>
      <c r="E76" s="8"/>
      <c r="F76" s="8" t="s">
        <v>0</v>
      </c>
      <c r="G76" s="9"/>
      <c r="H76" s="8"/>
      <c r="I76" s="8"/>
      <c r="J76" s="8"/>
      <c r="K76" s="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8"/>
      <c r="C77" s="8"/>
      <c r="D77" s="10"/>
      <c r="E77" s="8"/>
      <c r="F77" s="8"/>
      <c r="G77" s="9"/>
      <c r="H77" s="8"/>
      <c r="I77" s="8"/>
      <c r="J77" s="8"/>
      <c r="K77" s="8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8"/>
      <c r="C78" s="8"/>
      <c r="D78" s="8"/>
      <c r="E78" s="8"/>
      <c r="F78" s="8"/>
      <c r="G78" s="8"/>
      <c r="H78" s="8"/>
      <c r="I78" s="8"/>
      <c r="J78" s="8"/>
      <c r="K78" s="8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7"/>
      <c r="C79" s="6"/>
      <c r="D79" s="5"/>
      <c r="E79" s="5"/>
      <c r="F79" s="5"/>
      <c r="G79" s="5"/>
      <c r="H79" s="5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</row>
    <row r="96" ht="15" hidden="1" customHeight="1" x14ac:dyDescent="0.25"/>
    <row r="110" ht="15" hidden="1" customHeight="1" x14ac:dyDescent="0.25"/>
    <row r="111" ht="15" hidden="1" customHeight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5:C46"/>
    <mergeCell ref="C48:C49"/>
    <mergeCell ref="C26:C27"/>
    <mergeCell ref="B65:K65"/>
    <mergeCell ref="B66:K66"/>
    <mergeCell ref="B64:K64"/>
    <mergeCell ref="D61:K61"/>
    <mergeCell ref="B63:K63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MěLe</vt:lpstr>
      <vt:lpstr>MěLe!Oblast_tisku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2024-11-14T07:49:18Z</dcterms:modified>
</cp:coreProperties>
</file>