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Střednědobý výhled rozpočtu SMCH a Organizací\SVR 2025-2026 - ŠKOLY a PO + NR 2024\SVR 2025-2027 ŠKOLY a PO\"/>
    </mc:Choice>
  </mc:AlternateContent>
  <xr:revisionPtr revIDLastSave="0" documentId="13_ncr:1_{F541986F-CA96-4D5F-A9DE-F4241E2CBA3A}" xr6:coauthVersionLast="36" xr6:coauthVersionMax="36" xr10:uidLastSave="{00000000-0000-0000-0000-000000000000}"/>
  <bookViews>
    <workbookView xWindow="0" yWindow="0" windowWidth="28800" windowHeight="11880" tabRatio="1000" xr2:uid="{00000000-000D-0000-FFFF-FFFF00000000}"/>
  </bookViews>
  <sheets>
    <sheet name="ZŠ Březenec." sheetId="12" r:id="rId1"/>
  </sheets>
  <externalReferences>
    <externalReference r:id="rId2"/>
  </externalReferences>
  <definedNames>
    <definedName name="_xlnm.Print_Area" localSheetId="0">'ZŠ Březenec.'!$A$1:$S$77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2" l="1"/>
  <c r="D6" i="12"/>
  <c r="D8" i="12"/>
  <c r="D15" i="12"/>
  <c r="E15" i="12"/>
  <c r="G15" i="12"/>
  <c r="I15" i="12" s="1"/>
  <c r="H15" i="12"/>
  <c r="J15" i="12"/>
  <c r="K15" i="12"/>
  <c r="N15" i="12" s="1"/>
  <c r="L15" i="12"/>
  <c r="M15" i="12"/>
  <c r="P15" i="12"/>
  <c r="D16" i="12"/>
  <c r="F16" i="12" s="1"/>
  <c r="E16" i="12"/>
  <c r="G16" i="12"/>
  <c r="H16" i="12"/>
  <c r="I16" i="12"/>
  <c r="J16" i="12"/>
  <c r="L16" i="12" s="1"/>
  <c r="K16" i="12"/>
  <c r="N16" i="12"/>
  <c r="Q16" i="12"/>
  <c r="D17" i="12"/>
  <c r="F17" i="12" s="1"/>
  <c r="E17" i="12"/>
  <c r="G17" i="12"/>
  <c r="H17" i="12"/>
  <c r="I17" i="12"/>
  <c r="J17" i="12"/>
  <c r="K17" i="12"/>
  <c r="N17" i="12" s="1"/>
  <c r="Q17" i="12" s="1"/>
  <c r="D18" i="12"/>
  <c r="E18" i="12"/>
  <c r="F18" i="12"/>
  <c r="G18" i="12"/>
  <c r="I18" i="12" s="1"/>
  <c r="I24" i="12" s="1"/>
  <c r="H18" i="12"/>
  <c r="J18" i="12"/>
  <c r="K18" i="12"/>
  <c r="N18" i="12" s="1"/>
  <c r="Q18" i="12" s="1"/>
  <c r="D19" i="12"/>
  <c r="E19" i="12"/>
  <c r="G19" i="12"/>
  <c r="I19" i="12" s="1"/>
  <c r="H19" i="12"/>
  <c r="J19" i="12"/>
  <c r="K19" i="12"/>
  <c r="N19" i="12" s="1"/>
  <c r="L19" i="12"/>
  <c r="M19" i="12"/>
  <c r="P19" i="12"/>
  <c r="D20" i="12"/>
  <c r="E20" i="12"/>
  <c r="G20" i="12"/>
  <c r="H20" i="12"/>
  <c r="I20" i="12"/>
  <c r="J20" i="12"/>
  <c r="L20" i="12" s="1"/>
  <c r="K20" i="12"/>
  <c r="N20" i="12" s="1"/>
  <c r="Q20" i="12"/>
  <c r="D21" i="12"/>
  <c r="F21" i="12" s="1"/>
  <c r="E21" i="12"/>
  <c r="E24" i="12" s="1"/>
  <c r="G21" i="12"/>
  <c r="H21" i="12"/>
  <c r="I21" i="12"/>
  <c r="J21" i="12"/>
  <c r="K21" i="12"/>
  <c r="N21" i="12" s="1"/>
  <c r="Q21" i="12" s="1"/>
  <c r="D22" i="12"/>
  <c r="E22" i="12"/>
  <c r="F22" i="12"/>
  <c r="G22" i="12"/>
  <c r="H22" i="12"/>
  <c r="J22" i="12"/>
  <c r="L22" i="12" s="1"/>
  <c r="K22" i="12"/>
  <c r="N22" i="12" s="1"/>
  <c r="Q22" i="12" s="1"/>
  <c r="D23" i="12"/>
  <c r="E23" i="12"/>
  <c r="G23" i="12"/>
  <c r="H23" i="12"/>
  <c r="J23" i="12"/>
  <c r="M23" i="12" s="1"/>
  <c r="O23" i="12" s="1"/>
  <c r="K23" i="12"/>
  <c r="N23" i="12" s="1"/>
  <c r="Q23" i="12" s="1"/>
  <c r="L23" i="12"/>
  <c r="P23" i="12"/>
  <c r="R23" i="12" s="1"/>
  <c r="D28" i="12"/>
  <c r="F28" i="12" s="1"/>
  <c r="E28" i="12"/>
  <c r="G28" i="12"/>
  <c r="H28" i="12"/>
  <c r="I28" i="12"/>
  <c r="J28" i="12"/>
  <c r="K28" i="12"/>
  <c r="N28" i="12" s="1"/>
  <c r="D29" i="12"/>
  <c r="E29" i="12"/>
  <c r="F29" i="12"/>
  <c r="G29" i="12"/>
  <c r="H29" i="12"/>
  <c r="J29" i="12"/>
  <c r="K29" i="12"/>
  <c r="D30" i="12"/>
  <c r="E30" i="12"/>
  <c r="G30" i="12"/>
  <c r="H30" i="12"/>
  <c r="J30" i="12"/>
  <c r="M30" i="12" s="1"/>
  <c r="K30" i="12"/>
  <c r="N30" i="12" s="1"/>
  <c r="Q30" i="12" s="1"/>
  <c r="L30" i="12"/>
  <c r="P30" i="12"/>
  <c r="D31" i="12"/>
  <c r="E31" i="12"/>
  <c r="G31" i="12"/>
  <c r="H31" i="12"/>
  <c r="I31" i="12"/>
  <c r="J31" i="12"/>
  <c r="L31" i="12" s="1"/>
  <c r="K31" i="12"/>
  <c r="N31" i="12" s="1"/>
  <c r="Q31" i="12" s="1"/>
  <c r="D32" i="12"/>
  <c r="E32" i="12"/>
  <c r="F32" i="12"/>
  <c r="G32" i="12"/>
  <c r="H32" i="12"/>
  <c r="I32" i="12"/>
  <c r="J32" i="12"/>
  <c r="K32" i="12"/>
  <c r="N32" i="12"/>
  <c r="Q32" i="12" s="1"/>
  <c r="D33" i="12"/>
  <c r="E33" i="12"/>
  <c r="F33" i="12"/>
  <c r="G33" i="12"/>
  <c r="H33" i="12"/>
  <c r="J33" i="12"/>
  <c r="L33" i="12" s="1"/>
  <c r="K33" i="12"/>
  <c r="N33" i="12" s="1"/>
  <c r="Q33" i="12" s="1"/>
  <c r="D34" i="12"/>
  <c r="E34" i="12"/>
  <c r="G34" i="12"/>
  <c r="H34" i="12"/>
  <c r="J34" i="12"/>
  <c r="M34" i="12" s="1"/>
  <c r="P34" i="12" s="1"/>
  <c r="K34" i="12"/>
  <c r="N34" i="12" s="1"/>
  <c r="D35" i="12"/>
  <c r="E35" i="12"/>
  <c r="G35" i="12"/>
  <c r="H35" i="12"/>
  <c r="I35" i="12"/>
  <c r="J35" i="12"/>
  <c r="M35" i="12" s="1"/>
  <c r="K35" i="12"/>
  <c r="N35" i="12" s="1"/>
  <c r="Q35" i="12" s="1"/>
  <c r="L35" i="12"/>
  <c r="D36" i="12"/>
  <c r="E36" i="12"/>
  <c r="F36" i="12"/>
  <c r="G36" i="12"/>
  <c r="H36" i="12"/>
  <c r="I36" i="12"/>
  <c r="J36" i="12"/>
  <c r="K36" i="12"/>
  <c r="N36" i="12"/>
  <c r="Q36" i="12" s="1"/>
  <c r="D37" i="12"/>
  <c r="E37" i="12"/>
  <c r="F37" i="12"/>
  <c r="G37" i="12"/>
  <c r="H37" i="12"/>
  <c r="J37" i="12"/>
  <c r="L37" i="12" s="1"/>
  <c r="K37" i="12"/>
  <c r="N37" i="12" s="1"/>
  <c r="Q37" i="12" s="1"/>
  <c r="D38" i="12"/>
  <c r="E38" i="12"/>
  <c r="G38" i="12"/>
  <c r="H38" i="12"/>
  <c r="J38" i="12"/>
  <c r="L38" i="12" s="1"/>
  <c r="K38" i="12"/>
  <c r="N38" i="12" s="1"/>
  <c r="D44" i="12"/>
  <c r="G44" i="12"/>
  <c r="D51" i="12"/>
  <c r="G51" i="12"/>
  <c r="J51" i="12"/>
  <c r="M51" i="12"/>
  <c r="D52" i="12"/>
  <c r="G52" i="12"/>
  <c r="J52" i="12"/>
  <c r="M52" i="12" s="1"/>
  <c r="P52" i="12" s="1"/>
  <c r="D53" i="12"/>
  <c r="G53" i="12"/>
  <c r="J53" i="12"/>
  <c r="M53" i="12" s="1"/>
  <c r="P53" i="12" s="1"/>
  <c r="D54" i="12"/>
  <c r="D50" i="12" s="1"/>
  <c r="G54" i="12"/>
  <c r="J54" i="12"/>
  <c r="M54" i="12" s="1"/>
  <c r="P54" i="12" s="1"/>
  <c r="D57" i="12"/>
  <c r="G57" i="12"/>
  <c r="J57" i="12"/>
  <c r="I33" i="12" l="1"/>
  <c r="F23" i="12"/>
  <c r="M20" i="12"/>
  <c r="M16" i="12"/>
  <c r="P16" i="12" s="1"/>
  <c r="R16" i="12" s="1"/>
  <c r="F35" i="12"/>
  <c r="I22" i="12"/>
  <c r="I37" i="12"/>
  <c r="F19" i="12"/>
  <c r="D24" i="12"/>
  <c r="M38" i="12"/>
  <c r="P38" i="12" s="1"/>
  <c r="G50" i="12"/>
  <c r="F38" i="12"/>
  <c r="L34" i="12"/>
  <c r="F34" i="12"/>
  <c r="M31" i="12"/>
  <c r="L29" i="12"/>
  <c r="L18" i="12"/>
  <c r="E39" i="12"/>
  <c r="E40" i="12" s="1"/>
  <c r="H24" i="12"/>
  <c r="Q34" i="12"/>
  <c r="O34" i="12"/>
  <c r="I38" i="12"/>
  <c r="R34" i="12"/>
  <c r="L32" i="12"/>
  <c r="M32" i="12"/>
  <c r="P31" i="12"/>
  <c r="R31" i="12" s="1"/>
  <c r="O31" i="12"/>
  <c r="F31" i="12"/>
  <c r="O30" i="12"/>
  <c r="D39" i="12"/>
  <c r="D40" i="12" s="1"/>
  <c r="F30" i="12"/>
  <c r="J39" i="12"/>
  <c r="M28" i="12"/>
  <c r="L28" i="12"/>
  <c r="I23" i="12"/>
  <c r="H40" i="12"/>
  <c r="P35" i="12"/>
  <c r="R35" i="12" s="1"/>
  <c r="O35" i="12"/>
  <c r="P51" i="12"/>
  <c r="P50" i="12" s="1"/>
  <c r="M50" i="12"/>
  <c r="Q38" i="12"/>
  <c r="R38" i="12" s="1"/>
  <c r="R30" i="12"/>
  <c r="H39" i="12"/>
  <c r="I29" i="12"/>
  <c r="G39" i="12"/>
  <c r="J24" i="12"/>
  <c r="J50" i="12"/>
  <c r="L36" i="12"/>
  <c r="M36" i="12"/>
  <c r="I34" i="12"/>
  <c r="I30" i="12"/>
  <c r="K39" i="12"/>
  <c r="N29" i="12"/>
  <c r="Q29" i="12" s="1"/>
  <c r="N39" i="12"/>
  <c r="Q28" i="12"/>
  <c r="L21" i="12"/>
  <c r="L24" i="12" s="1"/>
  <c r="M21" i="12"/>
  <c r="P20" i="12"/>
  <c r="R20" i="12" s="1"/>
  <c r="O20" i="12"/>
  <c r="F20" i="12"/>
  <c r="Q19" i="12"/>
  <c r="R19" i="12" s="1"/>
  <c r="O19" i="12"/>
  <c r="Q15" i="12"/>
  <c r="R15" i="12" s="1"/>
  <c r="N24" i="12"/>
  <c r="O15" i="12"/>
  <c r="M37" i="12"/>
  <c r="M33" i="12"/>
  <c r="M29" i="12"/>
  <c r="K24" i="12"/>
  <c r="G24" i="12"/>
  <c r="M22" i="12"/>
  <c r="M18" i="12"/>
  <c r="L17" i="12"/>
  <c r="O16" i="12"/>
  <c r="F15" i="12"/>
  <c r="F24" i="12" s="1"/>
  <c r="M17" i="12"/>
  <c r="I39" i="12" l="1"/>
  <c r="I40" i="12" s="1"/>
  <c r="I41" i="12" s="1"/>
  <c r="F39" i="12"/>
  <c r="O38" i="12"/>
  <c r="O17" i="12"/>
  <c r="P17" i="12"/>
  <c r="M24" i="12"/>
  <c r="P29" i="12"/>
  <c r="R29" i="12" s="1"/>
  <c r="O29" i="12"/>
  <c r="O21" i="12"/>
  <c r="P21" i="12"/>
  <c r="R21" i="12" s="1"/>
  <c r="F40" i="12"/>
  <c r="F41" i="12" s="1"/>
  <c r="P22" i="12"/>
  <c r="R22" i="12" s="1"/>
  <c r="O22" i="12"/>
  <c r="P33" i="12"/>
  <c r="R33" i="12" s="1"/>
  <c r="O33" i="12"/>
  <c r="N40" i="12"/>
  <c r="O36" i="12"/>
  <c r="P36" i="12"/>
  <c r="R36" i="12" s="1"/>
  <c r="P18" i="12"/>
  <c r="R18" i="12" s="1"/>
  <c r="O18" i="12"/>
  <c r="G40" i="12"/>
  <c r="P37" i="12"/>
  <c r="R37" i="12" s="1"/>
  <c r="O37" i="12"/>
  <c r="Q24" i="12"/>
  <c r="L39" i="12"/>
  <c r="L40" i="12" s="1"/>
  <c r="L41" i="12" s="1"/>
  <c r="K40" i="12"/>
  <c r="Q39" i="12"/>
  <c r="J40" i="12"/>
  <c r="O28" i="12"/>
  <c r="P28" i="12"/>
  <c r="M39" i="12"/>
  <c r="O32" i="12"/>
  <c r="P32" i="12"/>
  <c r="R32" i="12" s="1"/>
  <c r="O39" i="12" l="1"/>
  <c r="M40" i="12"/>
  <c r="O24" i="12"/>
  <c r="O40" i="12"/>
  <c r="O41" i="12" s="1"/>
  <c r="R17" i="12"/>
  <c r="R24" i="12" s="1"/>
  <c r="P24" i="12"/>
  <c r="P40" i="12" s="1"/>
  <c r="P39" i="12"/>
  <c r="R28" i="12"/>
  <c r="R39" i="12" s="1"/>
  <c r="Q40" i="12"/>
  <c r="R40" i="12" l="1"/>
  <c r="R41" i="12" s="1"/>
</calcChain>
</file>

<file path=xl/sharedStrings.xml><?xml version="1.0" encoding="utf-8"?>
<sst xmlns="http://schemas.openxmlformats.org/spreadsheetml/2006/main" count="151" uniqueCount="97">
  <si>
    <t>Podpis:</t>
  </si>
  <si>
    <t xml:space="preserve">Schválil: </t>
  </si>
  <si>
    <t>Dne:</t>
  </si>
  <si>
    <t>Komentář ke střednědobému výhledu rozpočtu:</t>
  </si>
  <si>
    <t>Výhled R+2</t>
  </si>
  <si>
    <t>Výhled R+1</t>
  </si>
  <si>
    <t>Plán R</t>
  </si>
  <si>
    <t>Plán 31.12.</t>
  </si>
  <si>
    <t>Skutečnost k 31.12.</t>
  </si>
  <si>
    <t>Průměrný přepočtený stav zaměstnanců k:</t>
  </si>
  <si>
    <t>FKSP</t>
  </si>
  <si>
    <t>Fond odměn</t>
  </si>
  <si>
    <t>Fond investic</t>
  </si>
  <si>
    <t>Rezervní fond</t>
  </si>
  <si>
    <t>Plán k 31.12.</t>
  </si>
  <si>
    <t>Stavy peněžitých fondů</t>
  </si>
  <si>
    <t>Ostatní investiční transfery</t>
  </si>
  <si>
    <t>Investiční příspěvek zřizovatel</t>
  </si>
  <si>
    <t>Investiční příspěvek/dotace</t>
  </si>
  <si>
    <t>Výhled</t>
  </si>
  <si>
    <t>Požadavek</t>
  </si>
  <si>
    <t>Plán</t>
  </si>
  <si>
    <t>Skutečnost</t>
  </si>
  <si>
    <t>Odvod do rozpočtu zřizovatele</t>
  </si>
  <si>
    <t>Čistý zisk/ztráta (bez provozního příspěvku zřizovatele)</t>
  </si>
  <si>
    <t>26.</t>
  </si>
  <si>
    <t>Výsledek hospodaření</t>
  </si>
  <si>
    <t>25.</t>
  </si>
  <si>
    <t>Náklady celkem</t>
  </si>
  <si>
    <t>23.</t>
  </si>
  <si>
    <t>Ostatní náklady</t>
  </si>
  <si>
    <t>21.</t>
  </si>
  <si>
    <t>Odpisy nehmotného a hmotného investičního majetku</t>
  </si>
  <si>
    <t>20.</t>
  </si>
  <si>
    <t>Daně a poplatky</t>
  </si>
  <si>
    <t>19.</t>
  </si>
  <si>
    <t>Povinné pojistné placené zaměstnavatelem</t>
  </si>
  <si>
    <t>18.</t>
  </si>
  <si>
    <t>ostatní osobní náklady</t>
  </si>
  <si>
    <t>17.</t>
  </si>
  <si>
    <t>v tom:  mzdy zaměstnanců</t>
  </si>
  <si>
    <t>16.</t>
  </si>
  <si>
    <t>Mzdové náklady</t>
  </si>
  <si>
    <t>15.</t>
  </si>
  <si>
    <t>Služby</t>
  </si>
  <si>
    <t>14.</t>
  </si>
  <si>
    <t>Spotřeba energie</t>
  </si>
  <si>
    <t>13.</t>
  </si>
  <si>
    <t>Spotřeba materiálu</t>
  </si>
  <si>
    <t>12.</t>
  </si>
  <si>
    <t>Opravy a udržování</t>
  </si>
  <si>
    <t>11.</t>
  </si>
  <si>
    <t>NÁKLADY</t>
  </si>
  <si>
    <t>Náklady DČ</t>
  </si>
  <si>
    <t>Náklady Hl.Č celkem</t>
  </si>
  <si>
    <t>Ukazatel</t>
  </si>
  <si>
    <t xml:space="preserve">Poř.č. řádku </t>
  </si>
  <si>
    <t xml:space="preserve">NÁKLADY  </t>
  </si>
  <si>
    <t>Výnosy celkem</t>
  </si>
  <si>
    <t>10.</t>
  </si>
  <si>
    <t>příjmy z prodeje majetku</t>
  </si>
  <si>
    <t>9.</t>
  </si>
  <si>
    <t>z toho: příjmy z pronájmu majetku</t>
  </si>
  <si>
    <t>8.</t>
  </si>
  <si>
    <t>Ostatní výnosy</t>
  </si>
  <si>
    <t>7.</t>
  </si>
  <si>
    <t>Zapojení fondů do výnosů</t>
  </si>
  <si>
    <t>6.</t>
  </si>
  <si>
    <t>Zúčtování 403 do výnosů</t>
  </si>
  <si>
    <t>5.</t>
  </si>
  <si>
    <t>Provozní dotace z jiných zdrojů (mimo SMCH)</t>
  </si>
  <si>
    <t>4.</t>
  </si>
  <si>
    <t>Účelový příspěvek zřizovatele (s vyúčtováním) - granty OŠ, OE</t>
  </si>
  <si>
    <t>3.</t>
  </si>
  <si>
    <t>Provozní příspěvek zřizovatele</t>
  </si>
  <si>
    <t>2.</t>
  </si>
  <si>
    <t>Tržby  601-609</t>
  </si>
  <si>
    <t>1.</t>
  </si>
  <si>
    <t>VÝNOSY</t>
  </si>
  <si>
    <t>Výnosy DČ</t>
  </si>
  <si>
    <t>Výnosy Hl.Č. celkem</t>
  </si>
  <si>
    <t>Organizace celkem</t>
  </si>
  <si>
    <t>Doplňková činnost</t>
  </si>
  <si>
    <t>Hlavní činnost</t>
  </si>
  <si>
    <t>Výhled rozpočtu 2027</t>
  </si>
  <si>
    <t>Výhled rozpočtu 2026</t>
  </si>
  <si>
    <t>Plán 2024</t>
  </si>
  <si>
    <t>Skutečnost 2023</t>
  </si>
  <si>
    <t>Sídlo:</t>
  </si>
  <si>
    <t>IČO:</t>
  </si>
  <si>
    <t>Název organizace:</t>
  </si>
  <si>
    <t>Stavy fondů</t>
  </si>
  <si>
    <t>Ing. Vladimíra Nováková</t>
  </si>
  <si>
    <t>Bc Michaela Adamová</t>
  </si>
  <si>
    <t xml:space="preserve">Rok 2026-27-započítané paušální zvýšení vždy o 10 % od předchozího roku ( předpokládaná inflace ), i zde došlo k přepočtu </t>
  </si>
  <si>
    <t>Požadavek na rozpočet 2025 upravený 11-2024</t>
  </si>
  <si>
    <t>Střednědobý výhled hospodaření příspěvkové organizace na období let 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</si>
</sst>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_ ;[Red]\-#,##0.0\ 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CCFF"/>
        <bgColor indexed="64"/>
      </patternFill>
    </fill>
  </fills>
  <borders count="5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0">
    <xf numFmtId="0" fontId="0" fillId="0" borderId="0" xfId="0"/>
    <xf numFmtId="0" fontId="1" fillId="2" borderId="0" xfId="0" applyFont="1" applyFill="1"/>
    <xf numFmtId="0" fontId="1" fillId="2" borderId="0" xfId="1" applyFont="1" applyFill="1"/>
    <xf numFmtId="0" fontId="1" fillId="0" borderId="2" xfId="0" applyFont="1" applyBorder="1"/>
    <xf numFmtId="0" fontId="1" fillId="0" borderId="3" xfId="1" applyFont="1" applyBorder="1"/>
    <xf numFmtId="0" fontId="1" fillId="0" borderId="0" xfId="0" applyFont="1"/>
    <xf numFmtId="0" fontId="1" fillId="0" borderId="5" xfId="1" applyFont="1" applyBorder="1"/>
    <xf numFmtId="0" fontId="1" fillId="0" borderId="0" xfId="1" applyFont="1"/>
    <xf numFmtId="0" fontId="3" fillId="0" borderId="9" xfId="0" applyFont="1" applyBorder="1"/>
    <xf numFmtId="165" fontId="4" fillId="7" borderId="24" xfId="0" applyNumberFormat="1" applyFont="1" applyFill="1" applyBorder="1"/>
    <xf numFmtId="165" fontId="4" fillId="7" borderId="25" xfId="0" applyNumberFormat="1" applyFont="1" applyFill="1" applyBorder="1"/>
    <xf numFmtId="165" fontId="4" fillId="7" borderId="7" xfId="0" applyNumberFormat="1" applyFont="1" applyFill="1" applyBorder="1"/>
    <xf numFmtId="0" fontId="5" fillId="0" borderId="29" xfId="0" applyFont="1" applyBorder="1" applyAlignment="1">
      <alignment horizontal="left" indent="5"/>
    </xf>
    <xf numFmtId="0" fontId="5" fillId="0" borderId="29" xfId="0" applyFont="1" applyBorder="1"/>
    <xf numFmtId="0" fontId="5" fillId="0" borderId="29" xfId="0" applyFont="1" applyBorder="1" applyAlignment="1">
      <alignment horizontal="left"/>
    </xf>
    <xf numFmtId="0" fontId="5" fillId="9" borderId="29" xfId="0" applyFont="1" applyFill="1" applyBorder="1"/>
    <xf numFmtId="49" fontId="5" fillId="2" borderId="0" xfId="0" applyNumberFormat="1" applyFont="1" applyFill="1" applyAlignment="1">
      <alignment horizontal="left"/>
    </xf>
    <xf numFmtId="49" fontId="5" fillId="0" borderId="0" xfId="0" applyNumberFormat="1" applyFont="1" applyAlignment="1">
      <alignment horizontal="left"/>
    </xf>
    <xf numFmtId="0" fontId="5" fillId="2" borderId="0" xfId="0" applyFont="1" applyFill="1"/>
    <xf numFmtId="164" fontId="5" fillId="0" borderId="9" xfId="0" applyNumberFormat="1" applyFont="1" applyBorder="1" applyProtection="1">
      <protection locked="0"/>
    </xf>
    <xf numFmtId="164" fontId="5" fillId="0" borderId="30" xfId="0" applyNumberFormat="1" applyFont="1" applyBorder="1" applyProtection="1">
      <protection locked="0"/>
    </xf>
    <xf numFmtId="164" fontId="5" fillId="0" borderId="39" xfId="0" applyNumberFormat="1" applyFont="1" applyBorder="1" applyProtection="1">
      <protection locked="0"/>
    </xf>
    <xf numFmtId="164" fontId="5" fillId="0" borderId="40" xfId="0" applyNumberFormat="1" applyFont="1" applyBorder="1" applyProtection="1">
      <protection locked="0"/>
    </xf>
    <xf numFmtId="0" fontId="5" fillId="0" borderId="0" xfId="0" applyFont="1"/>
    <xf numFmtId="10" fontId="5" fillId="0" borderId="0" xfId="0" applyNumberFormat="1" applyFont="1"/>
    <xf numFmtId="0" fontId="3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3" borderId="0" xfId="0" applyFont="1" applyFill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14" fontId="3" fillId="3" borderId="0" xfId="0" applyNumberFormat="1" applyFont="1" applyFill="1" applyAlignment="1" applyProtection="1">
      <alignment horizontal="left"/>
      <protection locked="0"/>
    </xf>
    <xf numFmtId="0" fontId="5" fillId="0" borderId="1" xfId="0" applyFont="1" applyBorder="1"/>
    <xf numFmtId="0" fontId="5" fillId="0" borderId="2" xfId="0" applyFont="1" applyBorder="1"/>
    <xf numFmtId="0" fontId="3" fillId="0" borderId="2" xfId="0" applyFont="1" applyBorder="1" applyAlignment="1" applyProtection="1">
      <alignment horizontal="left"/>
      <protection locked="0"/>
    </xf>
    <xf numFmtId="0" fontId="5" fillId="0" borderId="4" xfId="0" applyFont="1" applyBorder="1"/>
    <xf numFmtId="0" fontId="7" fillId="0" borderId="0" xfId="0" applyFont="1"/>
    <xf numFmtId="0" fontId="7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3" fillId="4" borderId="7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164" fontId="9" fillId="2" borderId="0" xfId="0" applyNumberFormat="1" applyFont="1" applyFill="1" applyAlignment="1">
      <alignment horizontal="right"/>
    </xf>
    <xf numFmtId="164" fontId="3" fillId="2" borderId="0" xfId="0" applyNumberFormat="1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164" fontId="3" fillId="0" borderId="9" xfId="0" applyNumberFormat="1" applyFont="1" applyBorder="1" applyProtection="1">
      <protection locked="0"/>
    </xf>
    <xf numFmtId="164" fontId="3" fillId="4" borderId="9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3" fillId="4" borderId="9" xfId="0" applyFont="1" applyFill="1" applyBorder="1"/>
    <xf numFmtId="164" fontId="3" fillId="0" borderId="9" xfId="0" applyNumberFormat="1" applyFont="1" applyBorder="1"/>
    <xf numFmtId="164" fontId="3" fillId="2" borderId="0" xfId="0" applyNumberFormat="1" applyFont="1" applyFill="1" applyAlignment="1" applyProtection="1">
      <alignment horizontal="right"/>
      <protection locked="0"/>
    </xf>
    <xf numFmtId="164" fontId="3" fillId="3" borderId="9" xfId="0" applyNumberFormat="1" applyFont="1" applyFill="1" applyBorder="1"/>
    <xf numFmtId="164" fontId="3" fillId="0" borderId="10" xfId="0" applyNumberFormat="1" applyFont="1" applyBorder="1" applyProtection="1">
      <protection locked="0"/>
    </xf>
    <xf numFmtId="164" fontId="3" fillId="0" borderId="11" xfId="0" applyNumberFormat="1" applyFont="1" applyBorder="1" applyProtection="1">
      <protection locked="0"/>
    </xf>
    <xf numFmtId="164" fontId="3" fillId="2" borderId="0" xfId="0" applyNumberFormat="1" applyFont="1" applyFill="1" applyProtection="1">
      <protection locked="0"/>
    </xf>
    <xf numFmtId="164" fontId="10" fillId="5" borderId="13" xfId="0" applyNumberFormat="1" applyFont="1" applyFill="1" applyBorder="1" applyAlignment="1">
      <alignment horizontal="center" wrapText="1"/>
    </xf>
    <xf numFmtId="164" fontId="10" fillId="5" borderId="14" xfId="0" applyNumberFormat="1" applyFont="1" applyFill="1" applyBorder="1" applyAlignment="1" applyProtection="1">
      <alignment horizontal="center" wrapText="1"/>
      <protection locked="0"/>
    </xf>
    <xf numFmtId="164" fontId="10" fillId="2" borderId="0" xfId="0" applyNumberFormat="1" applyFont="1" applyFill="1" applyAlignment="1" applyProtection="1">
      <alignment horizontal="center" wrapText="1"/>
      <protection locked="0"/>
    </xf>
    <xf numFmtId="0" fontId="5" fillId="2" borderId="0" xfId="0" applyFont="1" applyFill="1" applyAlignment="1">
      <alignment horizontal="center"/>
    </xf>
    <xf numFmtId="164" fontId="3" fillId="0" borderId="16" xfId="0" applyNumberFormat="1" applyFont="1" applyBorder="1"/>
    <xf numFmtId="164" fontId="3" fillId="3" borderId="16" xfId="0" applyNumberFormat="1" applyFont="1" applyFill="1" applyBorder="1"/>
    <xf numFmtId="164" fontId="3" fillId="0" borderId="18" xfId="0" applyNumberFormat="1" applyFont="1" applyBorder="1"/>
    <xf numFmtId="165" fontId="11" fillId="6" borderId="19" xfId="0" applyNumberFormat="1" applyFont="1" applyFill="1" applyBorder="1"/>
    <xf numFmtId="164" fontId="9" fillId="5" borderId="13" xfId="0" applyNumberFormat="1" applyFont="1" applyFill="1" applyBorder="1"/>
    <xf numFmtId="0" fontId="11" fillId="5" borderId="20" xfId="0" applyFont="1" applyFill="1" applyBorder="1"/>
    <xf numFmtId="0" fontId="11" fillId="5" borderId="21" xfId="0" applyFont="1" applyFill="1" applyBorder="1"/>
    <xf numFmtId="0" fontId="11" fillId="5" borderId="14" xfId="0" applyFont="1" applyFill="1" applyBorder="1"/>
    <xf numFmtId="165" fontId="11" fillId="6" borderId="22" xfId="0" applyNumberFormat="1" applyFont="1" applyFill="1" applyBorder="1"/>
    <xf numFmtId="164" fontId="9" fillId="5" borderId="23" xfId="0" applyNumberFormat="1" applyFont="1" applyFill="1" applyBorder="1"/>
    <xf numFmtId="0" fontId="11" fillId="0" borderId="22" xfId="0" applyFont="1" applyBorder="1"/>
    <xf numFmtId="0" fontId="11" fillId="0" borderId="22" xfId="0" applyFont="1" applyBorder="1" applyAlignment="1">
      <alignment horizontal="center"/>
    </xf>
    <xf numFmtId="165" fontId="4" fillId="7" borderId="15" xfId="0" applyNumberFormat="1" applyFont="1" applyFill="1" applyBorder="1"/>
    <xf numFmtId="0" fontId="12" fillId="8" borderId="25" xfId="0" applyFont="1" applyFill="1" applyBorder="1" applyAlignment="1">
      <alignment horizontal="left"/>
    </xf>
    <xf numFmtId="0" fontId="12" fillId="0" borderId="25" xfId="0" applyFont="1" applyBorder="1" applyAlignment="1">
      <alignment horizontal="center"/>
    </xf>
    <xf numFmtId="164" fontId="3" fillId="9" borderId="19" xfId="0" applyNumberFormat="1" applyFont="1" applyFill="1" applyBorder="1"/>
    <xf numFmtId="164" fontId="3" fillId="9" borderId="26" xfId="0" applyNumberFormat="1" applyFont="1" applyFill="1" applyBorder="1"/>
    <xf numFmtId="164" fontId="3" fillId="9" borderId="12" xfId="0" applyNumberFormat="1" applyFont="1" applyFill="1" applyBorder="1"/>
    <xf numFmtId="164" fontId="3" fillId="9" borderId="10" xfId="0" applyNumberFormat="1" applyFont="1" applyFill="1" applyBorder="1"/>
    <xf numFmtId="164" fontId="3" fillId="9" borderId="22" xfId="0" applyNumberFormat="1" applyFont="1" applyFill="1" applyBorder="1"/>
    <xf numFmtId="0" fontId="3" fillId="9" borderId="22" xfId="0" applyFont="1" applyFill="1" applyBorder="1"/>
    <xf numFmtId="0" fontId="3" fillId="0" borderId="19" xfId="0" applyFont="1" applyBorder="1" applyAlignment="1">
      <alignment horizontal="center"/>
    </xf>
    <xf numFmtId="164" fontId="5" fillId="0" borderId="27" xfId="0" applyNumberFormat="1" applyFont="1" applyBorder="1" applyAlignment="1">
      <alignment horizontal="right"/>
    </xf>
    <xf numFmtId="164" fontId="5" fillId="0" borderId="28" xfId="0" applyNumberFormat="1" applyFont="1" applyBorder="1" applyProtection="1">
      <protection locked="0"/>
    </xf>
    <xf numFmtId="164" fontId="5" fillId="0" borderId="37" xfId="0" applyNumberFormat="1" applyFont="1" applyBorder="1" applyProtection="1">
      <protection locked="0"/>
    </xf>
    <xf numFmtId="164" fontId="5" fillId="0" borderId="29" xfId="0" applyNumberFormat="1" applyFont="1" applyBorder="1" applyAlignment="1">
      <alignment horizontal="right"/>
    </xf>
    <xf numFmtId="164" fontId="5" fillId="3" borderId="30" xfId="0" applyNumberFormat="1" applyFont="1" applyFill="1" applyBorder="1" applyProtection="1">
      <protection locked="0"/>
    </xf>
    <xf numFmtId="164" fontId="5" fillId="0" borderId="31" xfId="0" applyNumberFormat="1" applyFont="1" applyBorder="1" applyAlignment="1">
      <alignment horizontal="right"/>
    </xf>
    <xf numFmtId="164" fontId="5" fillId="0" borderId="32" xfId="0" applyNumberFormat="1" applyFont="1" applyBorder="1" applyAlignment="1" applyProtection="1">
      <alignment horizontal="right"/>
      <protection locked="0"/>
    </xf>
    <xf numFmtId="164" fontId="5" fillId="0" borderId="3" xfId="0" applyNumberFormat="1" applyFont="1" applyBorder="1" applyAlignment="1" applyProtection="1">
      <alignment horizontal="right"/>
      <protection locked="0"/>
    </xf>
    <xf numFmtId="0" fontId="5" fillId="0" borderId="33" xfId="0" applyFont="1" applyBorder="1"/>
    <xf numFmtId="0" fontId="5" fillId="0" borderId="34" xfId="0" applyFont="1" applyBorder="1" applyAlignment="1">
      <alignment horizontal="center"/>
    </xf>
    <xf numFmtId="164" fontId="5" fillId="0" borderId="32" xfId="0" applyNumberFormat="1" applyFont="1" applyBorder="1" applyAlignment="1">
      <alignment horizontal="right"/>
    </xf>
    <xf numFmtId="164" fontId="5" fillId="0" borderId="35" xfId="0" applyNumberFormat="1" applyFont="1" applyBorder="1" applyProtection="1">
      <protection locked="0"/>
    </xf>
    <xf numFmtId="164" fontId="5" fillId="0" borderId="36" xfId="0" applyNumberFormat="1" applyFont="1" applyBorder="1" applyAlignment="1">
      <alignment horizontal="right"/>
    </xf>
    <xf numFmtId="0" fontId="5" fillId="0" borderId="30" xfId="0" applyFont="1" applyBorder="1" applyAlignment="1">
      <alignment horizontal="center"/>
    </xf>
    <xf numFmtId="164" fontId="5" fillId="10" borderId="35" xfId="0" applyNumberFormat="1" applyFont="1" applyFill="1" applyBorder="1" applyProtection="1">
      <protection locked="0"/>
    </xf>
    <xf numFmtId="164" fontId="5" fillId="10" borderId="37" xfId="0" applyNumberFormat="1" applyFont="1" applyFill="1" applyBorder="1" applyProtection="1">
      <protection locked="0"/>
    </xf>
    <xf numFmtId="164" fontId="5" fillId="10" borderId="9" xfId="0" applyNumberFormat="1" applyFont="1" applyFill="1" applyBorder="1" applyProtection="1">
      <protection locked="0"/>
    </xf>
    <xf numFmtId="164" fontId="5" fillId="10" borderId="32" xfId="0" applyNumberFormat="1" applyFont="1" applyFill="1" applyBorder="1" applyAlignment="1" applyProtection="1">
      <alignment horizontal="right"/>
      <protection locked="0"/>
    </xf>
    <xf numFmtId="164" fontId="5" fillId="0" borderId="38" xfId="0" applyNumberFormat="1" applyFont="1" applyBorder="1" applyAlignment="1">
      <alignment horizontal="right"/>
    </xf>
    <xf numFmtId="0" fontId="5" fillId="0" borderId="41" xfId="0" applyFont="1" applyBorder="1"/>
    <xf numFmtId="0" fontId="5" fillId="0" borderId="42" xfId="0" applyFont="1" applyBorder="1" applyAlignment="1">
      <alignment horizontal="center"/>
    </xf>
    <xf numFmtId="0" fontId="3" fillId="9" borderId="19" xfId="0" applyFont="1" applyFill="1" applyBorder="1"/>
    <xf numFmtId="0" fontId="5" fillId="9" borderId="15" xfId="0" applyFont="1" applyFill="1" applyBorder="1" applyAlignment="1">
      <alignment horizontal="center"/>
    </xf>
    <xf numFmtId="164" fontId="3" fillId="11" borderId="24" xfId="0" applyNumberFormat="1" applyFont="1" applyFill="1" applyBorder="1" applyAlignment="1">
      <alignment horizontal="right"/>
    </xf>
    <xf numFmtId="164" fontId="3" fillId="11" borderId="47" xfId="0" applyNumberFormat="1" applyFont="1" applyFill="1" applyBorder="1" applyAlignment="1">
      <alignment horizontal="right"/>
    </xf>
    <xf numFmtId="164" fontId="3" fillId="11" borderId="27" xfId="0" applyNumberFormat="1" applyFont="1" applyFill="1" applyBorder="1" applyAlignment="1">
      <alignment horizontal="right"/>
    </xf>
    <xf numFmtId="164" fontId="3" fillId="11" borderId="15" xfId="0" applyNumberFormat="1" applyFont="1" applyFill="1" applyBorder="1" applyAlignment="1">
      <alignment horizontal="right"/>
    </xf>
    <xf numFmtId="0" fontId="3" fillId="11" borderId="49" xfId="0" applyFont="1" applyFill="1" applyBorder="1"/>
    <xf numFmtId="164" fontId="5" fillId="0" borderId="51" xfId="0" applyNumberFormat="1" applyFont="1" applyBorder="1" applyAlignment="1" applyProtection="1">
      <alignment horizontal="right"/>
      <protection locked="0"/>
    </xf>
    <xf numFmtId="164" fontId="5" fillId="0" borderId="8" xfId="0" applyNumberFormat="1" applyFont="1" applyBorder="1" applyAlignment="1" applyProtection="1">
      <alignment horizontal="right"/>
      <protection locked="0"/>
    </xf>
    <xf numFmtId="164" fontId="5" fillId="0" borderId="2" xfId="0" applyNumberFormat="1" applyFont="1" applyBorder="1" applyAlignment="1" applyProtection="1">
      <alignment horizontal="right"/>
      <protection locked="0"/>
    </xf>
    <xf numFmtId="0" fontId="5" fillId="0" borderId="52" xfId="0" applyFont="1" applyBorder="1" applyAlignment="1">
      <alignment horizontal="left" indent="5"/>
    </xf>
    <xf numFmtId="0" fontId="5" fillId="0" borderId="53" xfId="0" applyFont="1" applyBorder="1" applyAlignment="1">
      <alignment horizontal="center"/>
    </xf>
    <xf numFmtId="164" fontId="5" fillId="0" borderId="54" xfId="0" applyNumberFormat="1" applyFont="1" applyBorder="1" applyAlignment="1" applyProtection="1">
      <alignment horizontal="right"/>
      <protection locked="0"/>
    </xf>
    <xf numFmtId="164" fontId="5" fillId="0" borderId="57" xfId="0" applyNumberFormat="1" applyFont="1" applyBorder="1" applyAlignment="1" applyProtection="1">
      <alignment horizontal="right"/>
      <protection locked="0"/>
    </xf>
    <xf numFmtId="164" fontId="5" fillId="10" borderId="54" xfId="0" applyNumberFormat="1" applyFont="1" applyFill="1" applyBorder="1" applyAlignment="1" applyProtection="1">
      <alignment horizontal="right"/>
      <protection locked="0"/>
    </xf>
    <xf numFmtId="164" fontId="5" fillId="14" borderId="30" xfId="0" applyNumberFormat="1" applyFont="1" applyFill="1" applyBorder="1" applyProtection="1">
      <protection locked="0"/>
    </xf>
    <xf numFmtId="0" fontId="5" fillId="12" borderId="29" xfId="0" applyFont="1" applyFill="1" applyBorder="1"/>
    <xf numFmtId="0" fontId="3" fillId="11" borderId="19" xfId="0" applyFont="1" applyFill="1" applyBorder="1" applyAlignment="1">
      <alignment vertical="center"/>
    </xf>
    <xf numFmtId="0" fontId="3" fillId="11" borderId="22" xfId="0" applyFont="1" applyFill="1" applyBorder="1" applyAlignment="1">
      <alignment vertical="center" wrapText="1"/>
    </xf>
    <xf numFmtId="0" fontId="3" fillId="13" borderId="24" xfId="0" applyFont="1" applyFill="1" applyBorder="1" applyAlignment="1">
      <alignment horizontal="center" vertical="center" wrapText="1"/>
    </xf>
    <xf numFmtId="0" fontId="3" fillId="13" borderId="56" xfId="0" applyFont="1" applyFill="1" applyBorder="1" applyAlignment="1">
      <alignment horizontal="center" vertical="center" wrapText="1"/>
    </xf>
    <xf numFmtId="0" fontId="3" fillId="13" borderId="49" xfId="0" applyFont="1" applyFill="1" applyBorder="1" applyAlignment="1">
      <alignment horizontal="center" vertical="center" wrapText="1"/>
    </xf>
    <xf numFmtId="0" fontId="3" fillId="13" borderId="15" xfId="0" applyFont="1" applyFill="1" applyBorder="1" applyAlignment="1">
      <alignment horizontal="center" vertical="center" wrapText="1"/>
    </xf>
    <xf numFmtId="0" fontId="3" fillId="0" borderId="45" xfId="0" applyFont="1" applyBorder="1" applyAlignment="1">
      <alignment vertical="center"/>
    </xf>
    <xf numFmtId="0" fontId="3" fillId="0" borderId="46" xfId="0" applyFont="1" applyBorder="1" applyAlignment="1">
      <alignment vertical="center" wrapText="1"/>
    </xf>
    <xf numFmtId="0" fontId="3" fillId="0" borderId="48" xfId="0" applyFont="1" applyBorder="1" applyAlignment="1">
      <alignment vertical="center"/>
    </xf>
    <xf numFmtId="0" fontId="3" fillId="0" borderId="50" xfId="0" applyFont="1" applyBorder="1" applyAlignment="1">
      <alignment vertical="center" wrapText="1"/>
    </xf>
    <xf numFmtId="10" fontId="5" fillId="2" borderId="0" xfId="0" applyNumberFormat="1" applyFont="1" applyFill="1"/>
    <xf numFmtId="0" fontId="6" fillId="2" borderId="0" xfId="0" applyFont="1" applyFill="1"/>
    <xf numFmtId="164" fontId="3" fillId="9" borderId="49" xfId="0" applyNumberFormat="1" applyFont="1" applyFill="1" applyBorder="1" applyAlignment="1">
      <alignment horizontal="center"/>
    </xf>
    <xf numFmtId="49" fontId="6" fillId="0" borderId="0" xfId="0" applyNumberFormat="1" applyFont="1" applyAlignment="1" applyProtection="1">
      <alignment horizontal="left"/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164" fontId="3" fillId="9" borderId="47" xfId="0" applyNumberFormat="1" applyFont="1" applyFill="1" applyBorder="1" applyAlignment="1">
      <alignment horizontal="center"/>
    </xf>
    <xf numFmtId="164" fontId="3" fillId="9" borderId="15" xfId="0" applyNumberFormat="1" applyFont="1" applyFill="1" applyBorder="1" applyAlignment="1">
      <alignment horizontal="center"/>
    </xf>
    <xf numFmtId="164" fontId="5" fillId="0" borderId="48" xfId="0" applyNumberFormat="1" applyFont="1" applyBorder="1" applyAlignment="1">
      <alignment horizontal="center" vertical="center"/>
    </xf>
    <xf numFmtId="164" fontId="5" fillId="0" borderId="43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3" fillId="11" borderId="55" xfId="0" applyFont="1" applyFill="1" applyBorder="1" applyAlignment="1">
      <alignment horizontal="center" vertical="center" wrapText="1"/>
    </xf>
    <xf numFmtId="0" fontId="3" fillId="11" borderId="26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164" fontId="5" fillId="0" borderId="47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0" fontId="7" fillId="0" borderId="5" xfId="0" applyFont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164" fontId="3" fillId="0" borderId="7" xfId="0" applyNumberFormat="1" applyFont="1" applyBorder="1" applyAlignment="1" applyProtection="1">
      <alignment horizontal="left"/>
      <protection locked="0"/>
    </xf>
    <xf numFmtId="0" fontId="8" fillId="3" borderId="5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 applyProtection="1">
      <alignment horizontal="left"/>
      <protection locked="0"/>
    </xf>
    <xf numFmtId="0" fontId="8" fillId="3" borderId="4" xfId="0" applyFont="1" applyFill="1" applyBorder="1" applyAlignment="1" applyProtection="1">
      <alignment horizontal="left"/>
      <protection locked="0"/>
    </xf>
    <xf numFmtId="0" fontId="3" fillId="4" borderId="15" xfId="0" applyFont="1" applyFill="1" applyBorder="1" applyAlignment="1">
      <alignment horizontal="left" vertical="center"/>
    </xf>
    <xf numFmtId="0" fontId="3" fillId="4" borderId="17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left" vertical="center"/>
    </xf>
    <xf numFmtId="0" fontId="3" fillId="0" borderId="50" xfId="0" applyFont="1" applyBorder="1" applyAlignment="1">
      <alignment horizontal="center" wrapText="1"/>
    </xf>
    <xf numFmtId="0" fontId="3" fillId="0" borderId="46" xfId="0" applyFont="1" applyBorder="1" applyAlignment="1">
      <alignment horizontal="center" wrapText="1"/>
    </xf>
    <xf numFmtId="0" fontId="13" fillId="0" borderId="49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164" fontId="5" fillId="0" borderId="24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0" fontId="8" fillId="15" borderId="14" xfId="0" applyFont="1" applyFill="1" applyBorder="1" applyAlignment="1">
      <alignment horizontal="center" vertical="center"/>
    </xf>
    <xf numFmtId="0" fontId="8" fillId="15" borderId="20" xfId="0" applyFont="1" applyFill="1" applyBorder="1" applyAlignment="1">
      <alignment horizontal="center" vertical="center"/>
    </xf>
    <xf numFmtId="0" fontId="8" fillId="15" borderId="13" xfId="0" applyFont="1" applyFill="1" applyBorder="1" applyAlignment="1">
      <alignment horizontal="center" vertical="center"/>
    </xf>
    <xf numFmtId="0" fontId="3" fillId="11" borderId="22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</cellXfs>
  <cellStyles count="2">
    <cellStyle name="Normální" xfId="0" builtinId="0"/>
    <cellStyle name="normální_Tabulka školy, návrh rozpočtu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Rozpo&#269;et\N&#225;vrh%20rozpo&#269;tu%20r.%202025\&#352;KOLY\&#352;KOLY%20po%2027.9.2024%20k%2010.10.2024\Z&#352;%20B&#345;ezeneck&#225;%20NR%202025,%20SVH%202026-27,%2010.1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5"/>
    </sheetNames>
    <sheetDataSet>
      <sheetData sheetId="0">
        <row r="4">
          <cell r="D4" t="str">
            <v>Základní škola Chomutov, Březenecká 4679</v>
          </cell>
        </row>
        <row r="6">
          <cell r="D6">
            <v>46789766</v>
          </cell>
        </row>
        <row r="8">
          <cell r="D8" t="str">
            <v>Březenecká 4679, Chomutov 43004</v>
          </cell>
        </row>
        <row r="15">
          <cell r="G15">
            <v>2358.181</v>
          </cell>
          <cell r="J15">
            <v>461.2</v>
          </cell>
          <cell r="O15">
            <v>2150</v>
          </cell>
          <cell r="P15">
            <v>310</v>
          </cell>
          <cell r="AA15">
            <v>2496</v>
          </cell>
          <cell r="AB15">
            <v>450</v>
          </cell>
        </row>
        <row r="16">
          <cell r="G16">
            <v>5747.7</v>
          </cell>
          <cell r="J16">
            <v>0</v>
          </cell>
          <cell r="O16">
            <v>6783.2</v>
          </cell>
          <cell r="AA16">
            <v>7000</v>
          </cell>
        </row>
        <row r="17">
          <cell r="G17">
            <v>483.3</v>
          </cell>
          <cell r="J17">
            <v>0</v>
          </cell>
          <cell r="O17">
            <v>1030.9000000000001</v>
          </cell>
          <cell r="AA17">
            <v>396.7</v>
          </cell>
        </row>
        <row r="18">
          <cell r="G18">
            <v>47910.6</v>
          </cell>
          <cell r="J18">
            <v>0</v>
          </cell>
          <cell r="O18">
            <v>48289.599999999999</v>
          </cell>
          <cell r="P18">
            <v>0</v>
          </cell>
          <cell r="AA18">
            <v>48932.6</v>
          </cell>
          <cell r="AB18">
            <v>0</v>
          </cell>
        </row>
        <row r="19">
          <cell r="G19">
            <v>993.99400000000003</v>
          </cell>
          <cell r="J19">
            <v>0</v>
          </cell>
          <cell r="O19">
            <v>1030</v>
          </cell>
          <cell r="P19">
            <v>0</v>
          </cell>
          <cell r="AA19">
            <v>1030</v>
          </cell>
          <cell r="AB19">
            <v>0</v>
          </cell>
        </row>
        <row r="20">
          <cell r="G20">
            <v>407.67590999999999</v>
          </cell>
          <cell r="J20">
            <v>0</v>
          </cell>
          <cell r="O20">
            <v>600</v>
          </cell>
          <cell r="P20">
            <v>0</v>
          </cell>
          <cell r="AA20">
            <v>520</v>
          </cell>
          <cell r="AB20">
            <v>0</v>
          </cell>
        </row>
        <row r="21">
          <cell r="G21">
            <v>498.79616000000004</v>
          </cell>
          <cell r="J21">
            <v>225.5</v>
          </cell>
          <cell r="O21">
            <v>210</v>
          </cell>
          <cell r="P21">
            <v>260</v>
          </cell>
          <cell r="AA21">
            <v>465</v>
          </cell>
          <cell r="AB21">
            <v>229.6</v>
          </cell>
        </row>
        <row r="22">
          <cell r="G22">
            <v>0</v>
          </cell>
          <cell r="J22">
            <v>225.5</v>
          </cell>
          <cell r="O22">
            <v>0</v>
          </cell>
          <cell r="P22">
            <v>260</v>
          </cell>
          <cell r="AA22">
            <v>0</v>
          </cell>
          <cell r="AB22">
            <v>229.6</v>
          </cell>
        </row>
        <row r="23">
          <cell r="G23">
            <v>0</v>
          </cell>
          <cell r="J23">
            <v>0</v>
          </cell>
          <cell r="AA23">
            <v>0</v>
          </cell>
          <cell r="AB23">
            <v>0</v>
          </cell>
        </row>
        <row r="28">
          <cell r="G28">
            <v>242.9</v>
          </cell>
          <cell r="J28">
            <v>0</v>
          </cell>
          <cell r="O28">
            <v>292</v>
          </cell>
          <cell r="P28">
            <v>4</v>
          </cell>
          <cell r="AA28">
            <v>220.5</v>
          </cell>
          <cell r="AB28">
            <v>4</v>
          </cell>
        </row>
        <row r="29">
          <cell r="G29">
            <v>3511.5817099999999</v>
          </cell>
          <cell r="J29">
            <v>308.89999999999998</v>
          </cell>
          <cell r="O29">
            <v>3221.6</v>
          </cell>
          <cell r="P29">
            <v>280</v>
          </cell>
          <cell r="AA29">
            <v>3646.1</v>
          </cell>
          <cell r="AB29">
            <v>290</v>
          </cell>
        </row>
        <row r="30">
          <cell r="G30">
            <v>2365.4</v>
          </cell>
          <cell r="J30">
            <v>78</v>
          </cell>
          <cell r="O30">
            <v>3068.7999999999997</v>
          </cell>
          <cell r="P30">
            <v>45</v>
          </cell>
          <cell r="AA30">
            <v>3339.7</v>
          </cell>
          <cell r="AB30">
            <v>85.8</v>
          </cell>
        </row>
        <row r="31">
          <cell r="G31">
            <v>1586.9209999999998</v>
          </cell>
          <cell r="J31">
            <v>0</v>
          </cell>
          <cell r="O31">
            <v>1893.1</v>
          </cell>
          <cell r="P31">
            <v>15</v>
          </cell>
          <cell r="AA31">
            <v>1845.5</v>
          </cell>
          <cell r="AB31">
            <v>15</v>
          </cell>
        </row>
        <row r="32">
          <cell r="G32">
            <v>34795</v>
          </cell>
          <cell r="J32">
            <v>187.3</v>
          </cell>
          <cell r="O32">
            <v>35291.200000000004</v>
          </cell>
          <cell r="P32">
            <v>154</v>
          </cell>
          <cell r="AA32">
            <v>35531.5</v>
          </cell>
          <cell r="AB32">
            <v>155</v>
          </cell>
        </row>
        <row r="33">
          <cell r="G33">
            <v>33741.9</v>
          </cell>
          <cell r="J33">
            <v>52.7</v>
          </cell>
          <cell r="O33">
            <v>34844.800000000003</v>
          </cell>
          <cell r="P33">
            <v>44</v>
          </cell>
          <cell r="AA33">
            <v>35161.1</v>
          </cell>
          <cell r="AB33">
            <v>55</v>
          </cell>
        </row>
        <row r="34">
          <cell r="G34">
            <v>1053.0999999999999</v>
          </cell>
          <cell r="J34">
            <v>134.6</v>
          </cell>
          <cell r="O34">
            <v>446.4</v>
          </cell>
          <cell r="P34">
            <v>110</v>
          </cell>
          <cell r="AA34">
            <v>370.4</v>
          </cell>
          <cell r="AB34">
            <v>100</v>
          </cell>
        </row>
        <row r="35">
          <cell r="G35">
            <v>11317</v>
          </cell>
          <cell r="J35">
            <v>39.1</v>
          </cell>
          <cell r="O35">
            <v>11756.499999999998</v>
          </cell>
          <cell r="P35">
            <v>11.7</v>
          </cell>
          <cell r="AA35">
            <v>11824.3</v>
          </cell>
          <cell r="AB35">
            <v>18.899999999999999</v>
          </cell>
        </row>
        <row r="36">
          <cell r="G36">
            <v>86.944469999999995</v>
          </cell>
          <cell r="J36">
            <v>0</v>
          </cell>
          <cell r="O36">
            <v>2</v>
          </cell>
          <cell r="P36">
            <v>0</v>
          </cell>
          <cell r="AA36">
            <v>130</v>
          </cell>
          <cell r="AB36">
            <v>0</v>
          </cell>
        </row>
        <row r="37">
          <cell r="G37">
            <v>1998.2939999999999</v>
          </cell>
          <cell r="J37">
            <v>0</v>
          </cell>
          <cell r="O37">
            <v>2026.4</v>
          </cell>
          <cell r="P37">
            <v>0</v>
          </cell>
          <cell r="AA37">
            <v>2026.4</v>
          </cell>
          <cell r="AB37">
            <v>0</v>
          </cell>
        </row>
        <row r="38">
          <cell r="G38">
            <v>2433.1440000000002</v>
          </cell>
          <cell r="J38">
            <v>1</v>
          </cell>
          <cell r="O38">
            <v>2542.1</v>
          </cell>
          <cell r="P38">
            <v>60.3</v>
          </cell>
          <cell r="AA38">
            <v>2276.3000000000002</v>
          </cell>
          <cell r="AB38">
            <v>110.9</v>
          </cell>
        </row>
        <row r="44">
          <cell r="D44">
            <v>642.1</v>
          </cell>
          <cell r="L44">
            <v>642.1</v>
          </cell>
        </row>
        <row r="51">
          <cell r="G51">
            <v>5661.6</v>
          </cell>
          <cell r="O51">
            <v>424.79999999999995</v>
          </cell>
          <cell r="AA51">
            <v>1439.8</v>
          </cell>
        </row>
        <row r="52">
          <cell r="G52">
            <v>539.09999999999991</v>
          </cell>
          <cell r="O52">
            <v>939.79999999999984</v>
          </cell>
          <cell r="AA52">
            <v>1896</v>
          </cell>
        </row>
        <row r="53">
          <cell r="G53">
            <v>177.70000000000002</v>
          </cell>
          <cell r="O53">
            <v>175.9</v>
          </cell>
          <cell r="AA53">
            <v>220</v>
          </cell>
        </row>
        <row r="54">
          <cell r="G54">
            <v>317.89999999999986</v>
          </cell>
          <cell r="O54">
            <v>841.60000000000014</v>
          </cell>
          <cell r="AA54">
            <v>130</v>
          </cell>
        </row>
        <row r="57">
          <cell r="E57">
            <v>68.84</v>
          </cell>
          <cell r="L57">
            <v>68.900000000000006</v>
          </cell>
          <cell r="X57">
            <v>70.7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  <pageSetUpPr fitToPage="1"/>
  </sheetPr>
  <dimension ref="A1:S109"/>
  <sheetViews>
    <sheetView showGridLines="0" tabSelected="1" topLeftCell="A5" zoomScale="58" zoomScaleNormal="58" zoomScaleSheetLayoutView="80" workbookViewId="0">
      <selection activeCell="K65" sqref="K65"/>
    </sheetView>
  </sheetViews>
  <sheetFormatPr defaultColWidth="0" defaultRowHeight="15" zeroHeight="1" x14ac:dyDescent="0.25"/>
  <cols>
    <col min="1" max="1" width="4.5703125" style="23" customWidth="1"/>
    <col min="2" max="2" width="9.140625" style="23" customWidth="1"/>
    <col min="3" max="3" width="65.7109375" style="23" customWidth="1"/>
    <col min="4" max="4" width="20.7109375" style="23" customWidth="1"/>
    <col min="5" max="6" width="14.28515625" style="23" customWidth="1"/>
    <col min="7" max="7" width="21.28515625" style="24" customWidth="1"/>
    <col min="8" max="9" width="14.28515625" style="23" customWidth="1"/>
    <col min="10" max="10" width="20.85546875" style="23" customWidth="1"/>
    <col min="11" max="11" width="14.28515625" style="23" customWidth="1"/>
    <col min="12" max="12" width="15.42578125" style="23" customWidth="1"/>
    <col min="13" max="13" width="21.140625" style="23" customWidth="1"/>
    <col min="14" max="15" width="14.28515625" style="23" customWidth="1"/>
    <col min="16" max="16" width="21.42578125" style="23" customWidth="1"/>
    <col min="17" max="18" width="14.28515625" style="23" customWidth="1"/>
    <col min="19" max="19" width="4" style="23" customWidth="1"/>
    <col min="20" max="16384" width="9.140625" style="23" hidden="1"/>
  </cols>
  <sheetData>
    <row r="1" spans="1:19" x14ac:dyDescent="0.25">
      <c r="A1" s="18"/>
      <c r="B1" s="18"/>
      <c r="C1" s="18"/>
      <c r="D1" s="18"/>
      <c r="E1" s="18"/>
      <c r="F1" s="18"/>
      <c r="G1" s="130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1:19" ht="21" x14ac:dyDescent="0.35">
      <c r="A2" s="18"/>
      <c r="B2" s="131" t="s">
        <v>96</v>
      </c>
      <c r="C2" s="18"/>
      <c r="D2" s="18"/>
      <c r="E2" s="18"/>
      <c r="F2" s="18"/>
      <c r="G2" s="130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7.5" customHeight="1" x14ac:dyDescent="0.25">
      <c r="A3" s="18"/>
      <c r="B3" s="18"/>
      <c r="C3" s="18"/>
      <c r="D3" s="18"/>
      <c r="E3" s="18"/>
      <c r="F3" s="18"/>
      <c r="G3" s="130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21" x14ac:dyDescent="0.35">
      <c r="A4" s="18"/>
      <c r="B4" s="18" t="s">
        <v>90</v>
      </c>
      <c r="C4" s="18"/>
      <c r="D4" s="133" t="str">
        <f>'[1]NR 2025'!D4:W4</f>
        <v>Základní škola Chomutov, Březenecká 4679</v>
      </c>
      <c r="E4" s="133"/>
      <c r="F4" s="133"/>
      <c r="G4" s="133"/>
      <c r="H4" s="133"/>
      <c r="I4" s="133"/>
      <c r="J4" s="133"/>
      <c r="K4" s="133"/>
      <c r="L4" s="18"/>
      <c r="M4" s="18"/>
      <c r="N4" s="18"/>
      <c r="O4" s="18"/>
      <c r="P4" s="18"/>
      <c r="Q4" s="18"/>
      <c r="R4" s="18"/>
      <c r="S4" s="18"/>
    </row>
    <row r="5" spans="1:19" ht="3.75" customHeight="1" x14ac:dyDescent="0.25">
      <c r="A5" s="18"/>
      <c r="B5" s="18"/>
      <c r="C5" s="18"/>
      <c r="D5" s="16"/>
      <c r="E5" s="16"/>
      <c r="F5" s="16"/>
      <c r="G5" s="16"/>
      <c r="H5" s="16"/>
      <c r="I5" s="16"/>
      <c r="J5" s="16"/>
      <c r="K5" s="16"/>
      <c r="L5" s="18"/>
      <c r="M5" s="18"/>
      <c r="N5" s="18"/>
      <c r="O5" s="18"/>
      <c r="P5" s="18"/>
      <c r="Q5" s="18"/>
      <c r="R5" s="18"/>
      <c r="S5" s="18"/>
    </row>
    <row r="6" spans="1:19" x14ac:dyDescent="0.25">
      <c r="A6" s="18"/>
      <c r="B6" s="18" t="s">
        <v>89</v>
      </c>
      <c r="C6" s="18"/>
      <c r="D6" s="17">
        <f>'[1]NR 2025'!D6</f>
        <v>46789766</v>
      </c>
      <c r="E6" s="16"/>
      <c r="F6" s="16"/>
      <c r="G6" s="16"/>
      <c r="H6" s="16"/>
      <c r="I6" s="16"/>
      <c r="J6" s="16"/>
      <c r="K6" s="16"/>
      <c r="L6" s="18"/>
      <c r="M6" s="18"/>
      <c r="N6" s="18"/>
      <c r="O6" s="18"/>
      <c r="P6" s="18"/>
      <c r="Q6" s="18"/>
      <c r="R6" s="18"/>
      <c r="S6" s="18"/>
    </row>
    <row r="7" spans="1:19" ht="3.75" customHeight="1" x14ac:dyDescent="0.25">
      <c r="A7" s="18"/>
      <c r="B7" s="18"/>
      <c r="C7" s="18"/>
      <c r="D7" s="16"/>
      <c r="E7" s="16"/>
      <c r="F7" s="16"/>
      <c r="G7" s="16"/>
      <c r="H7" s="16"/>
      <c r="I7" s="16"/>
      <c r="J7" s="16"/>
      <c r="K7" s="16"/>
      <c r="L7" s="18"/>
      <c r="M7" s="18"/>
      <c r="N7" s="18"/>
      <c r="O7" s="18"/>
      <c r="P7" s="18"/>
      <c r="Q7" s="18"/>
      <c r="R7" s="18"/>
      <c r="S7" s="18"/>
    </row>
    <row r="8" spans="1:19" x14ac:dyDescent="0.25">
      <c r="A8" s="18"/>
      <c r="B8" s="18" t="s">
        <v>88</v>
      </c>
      <c r="C8" s="18"/>
      <c r="D8" s="134" t="str">
        <f>'[1]NR 2025'!D8:W8</f>
        <v>Březenecká 4679, Chomutov 43004</v>
      </c>
      <c r="E8" s="134"/>
      <c r="F8" s="134"/>
      <c r="G8" s="134"/>
      <c r="H8" s="134"/>
      <c r="I8" s="134"/>
      <c r="J8" s="134"/>
      <c r="K8" s="134"/>
      <c r="L8" s="18"/>
      <c r="M8" s="18"/>
      <c r="N8" s="18"/>
      <c r="O8" s="18"/>
      <c r="P8" s="18"/>
      <c r="Q8" s="18"/>
      <c r="R8" s="18"/>
      <c r="S8" s="18"/>
    </row>
    <row r="9" spans="1:19" ht="15.75" thickBot="1" x14ac:dyDescent="0.3">
      <c r="A9" s="18"/>
      <c r="B9" s="18"/>
      <c r="C9" s="18"/>
      <c r="D9" s="18"/>
      <c r="E9" s="18"/>
      <c r="F9" s="18"/>
      <c r="G9" s="130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29.25" customHeight="1" thickBot="1" x14ac:dyDescent="0.3">
      <c r="A10" s="18"/>
      <c r="B10" s="129" t="s">
        <v>56</v>
      </c>
      <c r="C10" s="128" t="s">
        <v>55</v>
      </c>
      <c r="D10" s="143" t="s">
        <v>87</v>
      </c>
      <c r="E10" s="143"/>
      <c r="F10" s="144"/>
      <c r="G10" s="143" t="s">
        <v>86</v>
      </c>
      <c r="H10" s="143"/>
      <c r="I10" s="179"/>
      <c r="J10" s="175" t="s">
        <v>95</v>
      </c>
      <c r="K10" s="176"/>
      <c r="L10" s="177"/>
      <c r="M10" s="153" t="s">
        <v>85</v>
      </c>
      <c r="N10" s="143"/>
      <c r="O10" s="144"/>
      <c r="P10" s="143" t="s">
        <v>84</v>
      </c>
      <c r="Q10" s="143"/>
      <c r="R10" s="144"/>
      <c r="S10" s="18"/>
    </row>
    <row r="11" spans="1:19" ht="30.75" customHeight="1" thickBot="1" x14ac:dyDescent="0.3">
      <c r="A11" s="18"/>
      <c r="B11" s="127"/>
      <c r="C11" s="126"/>
      <c r="D11" s="123" t="s">
        <v>83</v>
      </c>
      <c r="E11" s="122" t="s">
        <v>82</v>
      </c>
      <c r="F11" s="122" t="s">
        <v>81</v>
      </c>
      <c r="G11" s="123" t="s">
        <v>83</v>
      </c>
      <c r="H11" s="122" t="s">
        <v>82</v>
      </c>
      <c r="I11" s="125" t="s">
        <v>81</v>
      </c>
      <c r="J11" s="125" t="s">
        <v>83</v>
      </c>
      <c r="K11" s="122" t="s">
        <v>82</v>
      </c>
      <c r="L11" s="122" t="s">
        <v>81</v>
      </c>
      <c r="M11" s="124" t="s">
        <v>83</v>
      </c>
      <c r="N11" s="122" t="s">
        <v>82</v>
      </c>
      <c r="O11" s="122" t="s">
        <v>81</v>
      </c>
      <c r="P11" s="123" t="s">
        <v>83</v>
      </c>
      <c r="Q11" s="122" t="s">
        <v>82</v>
      </c>
      <c r="R11" s="122" t="s">
        <v>81</v>
      </c>
      <c r="S11" s="18"/>
    </row>
    <row r="12" spans="1:19" ht="15.75" customHeight="1" thickBot="1" x14ac:dyDescent="0.3">
      <c r="A12" s="18"/>
      <c r="B12" s="121"/>
      <c r="C12" s="120" t="s">
        <v>78</v>
      </c>
      <c r="D12" s="145"/>
      <c r="E12" s="145"/>
      <c r="F12" s="146"/>
      <c r="G12" s="145"/>
      <c r="H12" s="145"/>
      <c r="I12" s="145"/>
      <c r="J12" s="178"/>
      <c r="K12" s="145"/>
      <c r="L12" s="146"/>
      <c r="M12" s="145"/>
      <c r="N12" s="145"/>
      <c r="O12" s="146"/>
      <c r="P12" s="145"/>
      <c r="Q12" s="145"/>
      <c r="R12" s="146"/>
      <c r="S12" s="18"/>
    </row>
    <row r="13" spans="1:19" ht="15.75" customHeight="1" x14ac:dyDescent="0.25">
      <c r="A13" s="18"/>
      <c r="B13" s="167" t="s">
        <v>56</v>
      </c>
      <c r="C13" s="151" t="s">
        <v>55</v>
      </c>
      <c r="D13" s="173" t="s">
        <v>80</v>
      </c>
      <c r="E13" s="147" t="s">
        <v>79</v>
      </c>
      <c r="F13" s="149" t="s">
        <v>78</v>
      </c>
      <c r="G13" s="137" t="s">
        <v>80</v>
      </c>
      <c r="H13" s="147" t="s">
        <v>79</v>
      </c>
      <c r="I13" s="171" t="s">
        <v>78</v>
      </c>
      <c r="J13" s="173" t="s">
        <v>80</v>
      </c>
      <c r="K13" s="147" t="s">
        <v>79</v>
      </c>
      <c r="L13" s="149" t="s">
        <v>78</v>
      </c>
      <c r="M13" s="154" t="s">
        <v>80</v>
      </c>
      <c r="N13" s="147" t="s">
        <v>79</v>
      </c>
      <c r="O13" s="149" t="s">
        <v>78</v>
      </c>
      <c r="P13" s="137" t="s">
        <v>80</v>
      </c>
      <c r="Q13" s="147" t="s">
        <v>79</v>
      </c>
      <c r="R13" s="149" t="s">
        <v>78</v>
      </c>
      <c r="S13" s="18"/>
    </row>
    <row r="14" spans="1:19" ht="15.75" thickBot="1" x14ac:dyDescent="0.3">
      <c r="A14" s="18"/>
      <c r="B14" s="168"/>
      <c r="C14" s="152"/>
      <c r="D14" s="174"/>
      <c r="E14" s="148"/>
      <c r="F14" s="150"/>
      <c r="G14" s="138"/>
      <c r="H14" s="148"/>
      <c r="I14" s="172"/>
      <c r="J14" s="174"/>
      <c r="K14" s="148"/>
      <c r="L14" s="150"/>
      <c r="M14" s="155"/>
      <c r="N14" s="148"/>
      <c r="O14" s="150"/>
      <c r="P14" s="138"/>
      <c r="Q14" s="148"/>
      <c r="R14" s="150"/>
      <c r="S14" s="18"/>
    </row>
    <row r="15" spans="1:19" x14ac:dyDescent="0.25">
      <c r="A15" s="18"/>
      <c r="B15" s="102" t="s">
        <v>77</v>
      </c>
      <c r="C15" s="101" t="s">
        <v>76</v>
      </c>
      <c r="D15" s="89">
        <f>'[1]NR 2025'!G15</f>
        <v>2358.181</v>
      </c>
      <c r="E15" s="88">
        <f>'[1]NR 2025'!J15</f>
        <v>461.2</v>
      </c>
      <c r="F15" s="92">
        <f t="shared" ref="F15:F23" si="0">D15+E15</f>
        <v>2819.3809999999999</v>
      </c>
      <c r="G15" s="89">
        <f>'[1]NR 2025'!O15</f>
        <v>2150</v>
      </c>
      <c r="H15" s="88">
        <f>'[1]NR 2025'!P15</f>
        <v>310</v>
      </c>
      <c r="I15" s="94">
        <f t="shared" ref="I15:I23" si="1">G15+H15</f>
        <v>2460</v>
      </c>
      <c r="J15" s="22">
        <f>'[1]NR 2025'!AA15</f>
        <v>2496</v>
      </c>
      <c r="K15" s="21">
        <f>'[1]NR 2025'!AB15</f>
        <v>450</v>
      </c>
      <c r="L15" s="100">
        <f t="shared" ref="L15:L23" si="2">J15+K15</f>
        <v>2946</v>
      </c>
      <c r="M15" s="112">
        <f t="shared" ref="M15:M23" si="3">J15*1.1</f>
        <v>2745.6000000000004</v>
      </c>
      <c r="N15" s="88">
        <f t="shared" ref="N15:N23" si="4">K15*1.1</f>
        <v>495.00000000000006</v>
      </c>
      <c r="O15" s="92">
        <f t="shared" ref="O15:O23" si="5">M15+N15</f>
        <v>3240.6000000000004</v>
      </c>
      <c r="P15" s="89">
        <f t="shared" ref="P15:P23" si="6">M15*1.1</f>
        <v>3020.1600000000008</v>
      </c>
      <c r="Q15" s="88">
        <f t="shared" ref="Q15:Q23" si="7">N15*1.1</f>
        <v>544.50000000000011</v>
      </c>
      <c r="R15" s="92">
        <f t="shared" ref="R15:R23" si="8">P15+Q15</f>
        <v>3564.6600000000008</v>
      </c>
      <c r="S15" s="18"/>
    </row>
    <row r="16" spans="1:19" x14ac:dyDescent="0.25">
      <c r="A16" s="18"/>
      <c r="B16" s="95" t="s">
        <v>75</v>
      </c>
      <c r="C16" s="119" t="s">
        <v>74</v>
      </c>
      <c r="D16" s="89">
        <f>'[1]NR 2025'!G16</f>
        <v>5747.7</v>
      </c>
      <c r="E16" s="99">
        <f>'[1]NR 2025'!J16</f>
        <v>0</v>
      </c>
      <c r="F16" s="92">
        <f t="shared" si="0"/>
        <v>5747.7</v>
      </c>
      <c r="G16" s="89">
        <f>'[1]NR 2025'!O16</f>
        <v>6783.2</v>
      </c>
      <c r="H16" s="99">
        <f>'[1]NR 2025'!P16</f>
        <v>0</v>
      </c>
      <c r="I16" s="94">
        <f t="shared" si="1"/>
        <v>6783.2</v>
      </c>
      <c r="J16" s="118">
        <f>'[1]NR 2025'!AA16</f>
        <v>7000</v>
      </c>
      <c r="K16" s="98">
        <f>'[1]NR 2025'!AB16</f>
        <v>0</v>
      </c>
      <c r="L16" s="85">
        <f t="shared" si="2"/>
        <v>7000</v>
      </c>
      <c r="M16" s="112">
        <f t="shared" si="3"/>
        <v>7700.0000000000009</v>
      </c>
      <c r="N16" s="99">
        <f t="shared" si="4"/>
        <v>0</v>
      </c>
      <c r="O16" s="92">
        <f t="shared" si="5"/>
        <v>7700.0000000000009</v>
      </c>
      <c r="P16" s="116">
        <f t="shared" si="6"/>
        <v>8470.0000000000018</v>
      </c>
      <c r="Q16" s="99">
        <f t="shared" si="7"/>
        <v>0</v>
      </c>
      <c r="R16" s="92">
        <f t="shared" si="8"/>
        <v>8470.0000000000018</v>
      </c>
      <c r="S16" s="18"/>
    </row>
    <row r="17" spans="1:19" x14ac:dyDescent="0.25">
      <c r="A17" s="18"/>
      <c r="B17" s="95" t="s">
        <v>73</v>
      </c>
      <c r="C17" s="15" t="s">
        <v>72</v>
      </c>
      <c r="D17" s="89">
        <f>'[1]NR 2025'!G17</f>
        <v>483.3</v>
      </c>
      <c r="E17" s="99">
        <f>'[1]NR 2025'!J17</f>
        <v>0</v>
      </c>
      <c r="F17" s="92">
        <f t="shared" si="0"/>
        <v>483.3</v>
      </c>
      <c r="G17" s="89">
        <f>'[1]NR 2025'!O17</f>
        <v>1030.9000000000001</v>
      </c>
      <c r="H17" s="99">
        <f>'[1]NR 2025'!P17</f>
        <v>0</v>
      </c>
      <c r="I17" s="94">
        <f t="shared" si="1"/>
        <v>1030.9000000000001</v>
      </c>
      <c r="J17" s="86">
        <f>'[1]NR 2025'!AA17</f>
        <v>396.7</v>
      </c>
      <c r="K17" s="98">
        <f>'[1]NR 2025'!AB17</f>
        <v>0</v>
      </c>
      <c r="L17" s="85">
        <f t="shared" si="2"/>
        <v>396.7</v>
      </c>
      <c r="M17" s="112">
        <f t="shared" si="3"/>
        <v>436.37</v>
      </c>
      <c r="N17" s="99">
        <f t="shared" si="4"/>
        <v>0</v>
      </c>
      <c r="O17" s="92">
        <f t="shared" si="5"/>
        <v>436.37</v>
      </c>
      <c r="P17" s="116">
        <f t="shared" si="6"/>
        <v>480.00700000000006</v>
      </c>
      <c r="Q17" s="117">
        <f t="shared" si="7"/>
        <v>0</v>
      </c>
      <c r="R17" s="92">
        <f t="shared" si="8"/>
        <v>480.00700000000006</v>
      </c>
      <c r="S17" s="18"/>
    </row>
    <row r="18" spans="1:19" x14ac:dyDescent="0.25">
      <c r="A18" s="18"/>
      <c r="B18" s="95" t="s">
        <v>71</v>
      </c>
      <c r="C18" s="14" t="s">
        <v>70</v>
      </c>
      <c r="D18" s="89">
        <f>'[1]NR 2025'!G18</f>
        <v>47910.6</v>
      </c>
      <c r="E18" s="88">
        <f>'[1]NR 2025'!J18</f>
        <v>0</v>
      </c>
      <c r="F18" s="92">
        <f t="shared" si="0"/>
        <v>47910.6</v>
      </c>
      <c r="G18" s="89">
        <f>'[1]NR 2025'!O18</f>
        <v>48289.599999999999</v>
      </c>
      <c r="H18" s="88">
        <f>'[1]NR 2025'!P18</f>
        <v>0</v>
      </c>
      <c r="I18" s="94">
        <f t="shared" si="1"/>
        <v>48289.599999999999</v>
      </c>
      <c r="J18" s="20">
        <f>'[1]NR 2025'!AA18</f>
        <v>48932.6</v>
      </c>
      <c r="K18" s="19">
        <f>'[1]NR 2025'!AB18</f>
        <v>0</v>
      </c>
      <c r="L18" s="85">
        <f t="shared" si="2"/>
        <v>48932.6</v>
      </c>
      <c r="M18" s="112">
        <f t="shared" si="3"/>
        <v>53825.86</v>
      </c>
      <c r="N18" s="88">
        <f t="shared" si="4"/>
        <v>0</v>
      </c>
      <c r="O18" s="92">
        <f t="shared" si="5"/>
        <v>53825.86</v>
      </c>
      <c r="P18" s="116">
        <f t="shared" si="6"/>
        <v>59208.446000000004</v>
      </c>
      <c r="Q18" s="88">
        <f t="shared" si="7"/>
        <v>0</v>
      </c>
      <c r="R18" s="92">
        <f t="shared" si="8"/>
        <v>59208.446000000004</v>
      </c>
      <c r="S18" s="18"/>
    </row>
    <row r="19" spans="1:19" x14ac:dyDescent="0.25">
      <c r="A19" s="18"/>
      <c r="B19" s="95" t="s">
        <v>69</v>
      </c>
      <c r="C19" s="13" t="s">
        <v>68</v>
      </c>
      <c r="D19" s="89">
        <f>'[1]NR 2025'!G19</f>
        <v>993.99400000000003</v>
      </c>
      <c r="E19" s="88">
        <f>'[1]NR 2025'!J19</f>
        <v>0</v>
      </c>
      <c r="F19" s="92">
        <f t="shared" si="0"/>
        <v>993.99400000000003</v>
      </c>
      <c r="G19" s="89">
        <f>'[1]NR 2025'!O19</f>
        <v>1030</v>
      </c>
      <c r="H19" s="88">
        <f>'[1]NR 2025'!P19</f>
        <v>0</v>
      </c>
      <c r="I19" s="94">
        <f t="shared" si="1"/>
        <v>1030</v>
      </c>
      <c r="J19" s="20">
        <f>'[1]NR 2025'!AA19</f>
        <v>1030</v>
      </c>
      <c r="K19" s="19">
        <f>'[1]NR 2025'!AB19</f>
        <v>0</v>
      </c>
      <c r="L19" s="85">
        <f t="shared" si="2"/>
        <v>1030</v>
      </c>
      <c r="M19" s="112">
        <f t="shared" si="3"/>
        <v>1133</v>
      </c>
      <c r="N19" s="88">
        <f t="shared" si="4"/>
        <v>0</v>
      </c>
      <c r="O19" s="92">
        <f t="shared" si="5"/>
        <v>1133</v>
      </c>
      <c r="P19" s="116">
        <f t="shared" si="6"/>
        <v>1246.3000000000002</v>
      </c>
      <c r="Q19" s="88">
        <f t="shared" si="7"/>
        <v>0</v>
      </c>
      <c r="R19" s="92">
        <f t="shared" si="8"/>
        <v>1246.3000000000002</v>
      </c>
      <c r="S19" s="18"/>
    </row>
    <row r="20" spans="1:19" x14ac:dyDescent="0.25">
      <c r="A20" s="18"/>
      <c r="B20" s="95" t="s">
        <v>67</v>
      </c>
      <c r="C20" s="13" t="s">
        <v>66</v>
      </c>
      <c r="D20" s="89">
        <f>'[1]NR 2025'!G20</f>
        <v>407.67590999999999</v>
      </c>
      <c r="E20" s="88">
        <f>'[1]NR 2025'!J20</f>
        <v>0</v>
      </c>
      <c r="F20" s="92">
        <f t="shared" si="0"/>
        <v>407.67590999999999</v>
      </c>
      <c r="G20" s="89">
        <f>'[1]NR 2025'!O20</f>
        <v>600</v>
      </c>
      <c r="H20" s="88">
        <f>'[1]NR 2025'!P20</f>
        <v>0</v>
      </c>
      <c r="I20" s="94">
        <f t="shared" si="1"/>
        <v>600</v>
      </c>
      <c r="J20" s="20">
        <f>'[1]NR 2025'!AA20</f>
        <v>520</v>
      </c>
      <c r="K20" s="19">
        <f>'[1]NR 2025'!AB20</f>
        <v>0</v>
      </c>
      <c r="L20" s="85">
        <f t="shared" si="2"/>
        <v>520</v>
      </c>
      <c r="M20" s="112">
        <f t="shared" si="3"/>
        <v>572</v>
      </c>
      <c r="N20" s="88">
        <f t="shared" si="4"/>
        <v>0</v>
      </c>
      <c r="O20" s="92">
        <f t="shared" si="5"/>
        <v>572</v>
      </c>
      <c r="P20" s="116">
        <f t="shared" si="6"/>
        <v>629.20000000000005</v>
      </c>
      <c r="Q20" s="88">
        <f t="shared" si="7"/>
        <v>0</v>
      </c>
      <c r="R20" s="92">
        <f t="shared" si="8"/>
        <v>629.20000000000005</v>
      </c>
      <c r="S20" s="18"/>
    </row>
    <row r="21" spans="1:19" x14ac:dyDescent="0.25">
      <c r="A21" s="18"/>
      <c r="B21" s="95" t="s">
        <v>65</v>
      </c>
      <c r="C21" s="13" t="s">
        <v>64</v>
      </c>
      <c r="D21" s="89">
        <f>'[1]NR 2025'!G21</f>
        <v>498.79616000000004</v>
      </c>
      <c r="E21" s="88">
        <f>'[1]NR 2025'!J21</f>
        <v>225.5</v>
      </c>
      <c r="F21" s="92">
        <f t="shared" si="0"/>
        <v>724.2961600000001</v>
      </c>
      <c r="G21" s="89">
        <f>'[1]NR 2025'!O21</f>
        <v>210</v>
      </c>
      <c r="H21" s="88">
        <f>'[1]NR 2025'!P21</f>
        <v>260</v>
      </c>
      <c r="I21" s="94">
        <f t="shared" si="1"/>
        <v>470</v>
      </c>
      <c r="J21" s="20">
        <f>'[1]NR 2025'!AA21</f>
        <v>465</v>
      </c>
      <c r="K21" s="19">
        <f>'[1]NR 2025'!AB21</f>
        <v>229.6</v>
      </c>
      <c r="L21" s="85">
        <f t="shared" si="2"/>
        <v>694.6</v>
      </c>
      <c r="M21" s="112">
        <f t="shared" si="3"/>
        <v>511.50000000000006</v>
      </c>
      <c r="N21" s="88">
        <f t="shared" si="4"/>
        <v>252.56</v>
      </c>
      <c r="O21" s="92">
        <f t="shared" si="5"/>
        <v>764.06000000000006</v>
      </c>
      <c r="P21" s="116">
        <f t="shared" si="6"/>
        <v>562.65000000000009</v>
      </c>
      <c r="Q21" s="115">
        <f t="shared" si="7"/>
        <v>277.81600000000003</v>
      </c>
      <c r="R21" s="92">
        <f t="shared" si="8"/>
        <v>840.46600000000012</v>
      </c>
      <c r="S21" s="18"/>
    </row>
    <row r="22" spans="1:19" x14ac:dyDescent="0.25">
      <c r="A22" s="18"/>
      <c r="B22" s="95" t="s">
        <v>63</v>
      </c>
      <c r="C22" s="13" t="s">
        <v>62</v>
      </c>
      <c r="D22" s="89">
        <f>'[1]NR 2025'!G22</f>
        <v>0</v>
      </c>
      <c r="E22" s="88">
        <f>'[1]NR 2025'!J22</f>
        <v>225.5</v>
      </c>
      <c r="F22" s="92">
        <f t="shared" si="0"/>
        <v>225.5</v>
      </c>
      <c r="G22" s="89">
        <f>'[1]NR 2025'!O22</f>
        <v>0</v>
      </c>
      <c r="H22" s="88">
        <f>'[1]NR 2025'!P22</f>
        <v>260</v>
      </c>
      <c r="I22" s="94">
        <f t="shared" si="1"/>
        <v>260</v>
      </c>
      <c r="J22" s="20">
        <f>'[1]NR 2025'!AA22</f>
        <v>0</v>
      </c>
      <c r="K22" s="19">
        <f>'[1]NR 2025'!AB22</f>
        <v>229.6</v>
      </c>
      <c r="L22" s="85">
        <f t="shared" si="2"/>
        <v>229.6</v>
      </c>
      <c r="M22" s="112">
        <f t="shared" si="3"/>
        <v>0</v>
      </c>
      <c r="N22" s="88">
        <f t="shared" si="4"/>
        <v>252.56</v>
      </c>
      <c r="O22" s="92">
        <f t="shared" si="5"/>
        <v>252.56</v>
      </c>
      <c r="P22" s="116">
        <f t="shared" si="6"/>
        <v>0</v>
      </c>
      <c r="Q22" s="115">
        <f t="shared" si="7"/>
        <v>277.81600000000003</v>
      </c>
      <c r="R22" s="92">
        <f t="shared" si="8"/>
        <v>277.81600000000003</v>
      </c>
      <c r="S22" s="18"/>
    </row>
    <row r="23" spans="1:19" ht="15.75" thickBot="1" x14ac:dyDescent="0.3">
      <c r="A23" s="18"/>
      <c r="B23" s="114" t="s">
        <v>61</v>
      </c>
      <c r="C23" s="113" t="s">
        <v>60</v>
      </c>
      <c r="D23" s="89">
        <f>'[1]NR 2025'!G23</f>
        <v>0</v>
      </c>
      <c r="E23" s="88">
        <f>'[1]NR 2025'!J23</f>
        <v>0</v>
      </c>
      <c r="F23" s="82">
        <f t="shared" si="0"/>
        <v>0</v>
      </c>
      <c r="G23" s="89">
        <f>'[1]NR 2025'!L23</f>
        <v>0</v>
      </c>
      <c r="H23" s="88">
        <f>'[1]NR 2025'!M23</f>
        <v>0</v>
      </c>
      <c r="I23" s="87">
        <f t="shared" si="1"/>
        <v>0</v>
      </c>
      <c r="J23" s="20">
        <f>'[1]NR 2025'!AA23</f>
        <v>0</v>
      </c>
      <c r="K23" s="19">
        <f>'[1]NR 2025'!AB23</f>
        <v>0</v>
      </c>
      <c r="L23" s="85">
        <f t="shared" si="2"/>
        <v>0</v>
      </c>
      <c r="M23" s="112">
        <f t="shared" si="3"/>
        <v>0</v>
      </c>
      <c r="N23" s="88">
        <f t="shared" si="4"/>
        <v>0</v>
      </c>
      <c r="O23" s="82">
        <f t="shared" si="5"/>
        <v>0</v>
      </c>
      <c r="P23" s="111">
        <f t="shared" si="6"/>
        <v>0</v>
      </c>
      <c r="Q23" s="110">
        <f t="shared" si="7"/>
        <v>0</v>
      </c>
      <c r="R23" s="82">
        <f t="shared" si="8"/>
        <v>0</v>
      </c>
      <c r="S23" s="18"/>
    </row>
    <row r="24" spans="1:19" ht="15.75" thickBot="1" x14ac:dyDescent="0.3">
      <c r="A24" s="18"/>
      <c r="B24" s="81" t="s">
        <v>59</v>
      </c>
      <c r="C24" s="109" t="s">
        <v>58</v>
      </c>
      <c r="D24" s="105">
        <f t="shared" ref="D24:R24" si="9">SUM(D15:D21)</f>
        <v>58400.24706999999</v>
      </c>
      <c r="E24" s="105">
        <f t="shared" si="9"/>
        <v>686.7</v>
      </c>
      <c r="F24" s="105">
        <f t="shared" si="9"/>
        <v>59086.947069999995</v>
      </c>
      <c r="G24" s="105">
        <f t="shared" si="9"/>
        <v>60093.7</v>
      </c>
      <c r="H24" s="105">
        <f t="shared" si="9"/>
        <v>570</v>
      </c>
      <c r="I24" s="108">
        <f t="shared" si="9"/>
        <v>60663.7</v>
      </c>
      <c r="J24" s="107">
        <f t="shared" si="9"/>
        <v>60840.3</v>
      </c>
      <c r="K24" s="107">
        <f t="shared" si="9"/>
        <v>679.6</v>
      </c>
      <c r="L24" s="107">
        <f t="shared" si="9"/>
        <v>61519.9</v>
      </c>
      <c r="M24" s="106">
        <f t="shared" si="9"/>
        <v>66924.33</v>
      </c>
      <c r="N24" s="105">
        <f t="shared" si="9"/>
        <v>747.56000000000006</v>
      </c>
      <c r="O24" s="105">
        <f t="shared" si="9"/>
        <v>67671.89</v>
      </c>
      <c r="P24" s="105">
        <f t="shared" si="9"/>
        <v>73616.763000000006</v>
      </c>
      <c r="Q24" s="105">
        <f t="shared" si="9"/>
        <v>822.31600000000014</v>
      </c>
      <c r="R24" s="105">
        <f t="shared" si="9"/>
        <v>74439.079000000012</v>
      </c>
      <c r="S24" s="18"/>
    </row>
    <row r="25" spans="1:19" ht="15.75" customHeight="1" thickBot="1" x14ac:dyDescent="0.3">
      <c r="A25" s="18"/>
      <c r="B25" s="104"/>
      <c r="C25" s="103" t="s">
        <v>57</v>
      </c>
      <c r="D25" s="132"/>
      <c r="E25" s="132"/>
      <c r="F25" s="135"/>
      <c r="G25" s="132"/>
      <c r="H25" s="132"/>
      <c r="I25" s="132"/>
      <c r="J25" s="136"/>
      <c r="K25" s="132"/>
      <c r="L25" s="135"/>
      <c r="M25" s="132"/>
      <c r="N25" s="132"/>
      <c r="O25" s="135"/>
      <c r="P25" s="132"/>
      <c r="Q25" s="132"/>
      <c r="R25" s="135"/>
      <c r="S25" s="18"/>
    </row>
    <row r="26" spans="1:19" x14ac:dyDescent="0.25">
      <c r="A26" s="18"/>
      <c r="B26" s="167" t="s">
        <v>56</v>
      </c>
      <c r="C26" s="151" t="s">
        <v>55</v>
      </c>
      <c r="D26" s="173" t="s">
        <v>54</v>
      </c>
      <c r="E26" s="139" t="s">
        <v>53</v>
      </c>
      <c r="F26" s="141" t="s">
        <v>52</v>
      </c>
      <c r="G26" s="137" t="s">
        <v>54</v>
      </c>
      <c r="H26" s="139" t="s">
        <v>53</v>
      </c>
      <c r="I26" s="169" t="s">
        <v>52</v>
      </c>
      <c r="J26" s="173" t="s">
        <v>54</v>
      </c>
      <c r="K26" s="139" t="s">
        <v>53</v>
      </c>
      <c r="L26" s="141" t="s">
        <v>52</v>
      </c>
      <c r="M26" s="154" t="s">
        <v>54</v>
      </c>
      <c r="N26" s="139" t="s">
        <v>53</v>
      </c>
      <c r="O26" s="141" t="s">
        <v>52</v>
      </c>
      <c r="P26" s="137" t="s">
        <v>54</v>
      </c>
      <c r="Q26" s="139" t="s">
        <v>53</v>
      </c>
      <c r="R26" s="141" t="s">
        <v>52</v>
      </c>
      <c r="S26" s="18"/>
    </row>
    <row r="27" spans="1:19" ht="15.75" thickBot="1" x14ac:dyDescent="0.3">
      <c r="A27" s="18"/>
      <c r="B27" s="168"/>
      <c r="C27" s="152"/>
      <c r="D27" s="174"/>
      <c r="E27" s="140"/>
      <c r="F27" s="142"/>
      <c r="G27" s="138"/>
      <c r="H27" s="140"/>
      <c r="I27" s="170"/>
      <c r="J27" s="174"/>
      <c r="K27" s="140"/>
      <c r="L27" s="142"/>
      <c r="M27" s="155"/>
      <c r="N27" s="140"/>
      <c r="O27" s="142"/>
      <c r="P27" s="138"/>
      <c r="Q27" s="140"/>
      <c r="R27" s="142"/>
      <c r="S27" s="18"/>
    </row>
    <row r="28" spans="1:19" x14ac:dyDescent="0.25">
      <c r="A28" s="18"/>
      <c r="B28" s="102" t="s">
        <v>51</v>
      </c>
      <c r="C28" s="101" t="s">
        <v>50</v>
      </c>
      <c r="D28" s="89">
        <f>'[1]NR 2025'!G28</f>
        <v>242.9</v>
      </c>
      <c r="E28" s="88">
        <f>'[1]NR 2025'!J28</f>
        <v>0</v>
      </c>
      <c r="F28" s="92">
        <f t="shared" ref="F28:F38" si="10">D28+E28</f>
        <v>242.9</v>
      </c>
      <c r="G28" s="89">
        <f>'[1]NR 2025'!O28</f>
        <v>292</v>
      </c>
      <c r="H28" s="88">
        <f>'[1]NR 2025'!P28</f>
        <v>4</v>
      </c>
      <c r="I28" s="94">
        <f t="shared" ref="I28:I38" si="11">G28+H28</f>
        <v>296</v>
      </c>
      <c r="J28" s="22">
        <f>'[1]NR 2025'!AA28</f>
        <v>220.5</v>
      </c>
      <c r="K28" s="21">
        <f>'[1]NR 2025'!AB28</f>
        <v>4</v>
      </c>
      <c r="L28" s="100">
        <f t="shared" ref="L28:L38" si="12">J28+K28</f>
        <v>224.5</v>
      </c>
      <c r="M28" s="84">
        <f t="shared" ref="M28:M38" si="13">J28*1.1</f>
        <v>242.55</v>
      </c>
      <c r="N28" s="84">
        <f t="shared" ref="N28:N38" si="14">K28*1.1</f>
        <v>4.4000000000000004</v>
      </c>
      <c r="O28" s="92">
        <f t="shared" ref="O28:O38" si="15">M28+N28</f>
        <v>246.95000000000002</v>
      </c>
      <c r="P28" s="84">
        <f t="shared" ref="P28:P38" si="16">M28*1.1</f>
        <v>266.80500000000001</v>
      </c>
      <c r="Q28" s="84">
        <f t="shared" ref="Q28:Q38" si="17">N28*1.1</f>
        <v>4.8400000000000007</v>
      </c>
      <c r="R28" s="92">
        <f t="shared" ref="R28:R38" si="18">P28+Q28</f>
        <v>271.64499999999998</v>
      </c>
      <c r="S28" s="18"/>
    </row>
    <row r="29" spans="1:19" x14ac:dyDescent="0.25">
      <c r="A29" s="18"/>
      <c r="B29" s="95" t="s">
        <v>49</v>
      </c>
      <c r="C29" s="13" t="s">
        <v>48</v>
      </c>
      <c r="D29" s="89">
        <f>'[1]NR 2025'!G29</f>
        <v>3511.5817099999999</v>
      </c>
      <c r="E29" s="99">
        <f>'[1]NR 2025'!J29</f>
        <v>308.89999999999998</v>
      </c>
      <c r="F29" s="92">
        <f t="shared" si="10"/>
        <v>3820.48171</v>
      </c>
      <c r="G29" s="89">
        <f>'[1]NR 2025'!O29</f>
        <v>3221.6</v>
      </c>
      <c r="H29" s="99">
        <f>'[1]NR 2025'!P29</f>
        <v>280</v>
      </c>
      <c r="I29" s="94">
        <f t="shared" si="11"/>
        <v>3501.6</v>
      </c>
      <c r="J29" s="86">
        <f>'[1]NR 2025'!AA29</f>
        <v>3646.1</v>
      </c>
      <c r="K29" s="98">
        <f>'[1]NR 2025'!AB29</f>
        <v>290</v>
      </c>
      <c r="L29" s="85">
        <f t="shared" si="12"/>
        <v>3936.1</v>
      </c>
      <c r="M29" s="84">
        <f t="shared" si="13"/>
        <v>4010.71</v>
      </c>
      <c r="N29" s="97">
        <f t="shared" si="14"/>
        <v>319</v>
      </c>
      <c r="O29" s="92">
        <f t="shared" si="15"/>
        <v>4329.71</v>
      </c>
      <c r="P29" s="84">
        <f t="shared" si="16"/>
        <v>4411.7809999999999</v>
      </c>
      <c r="Q29" s="96">
        <f t="shared" si="17"/>
        <v>350.90000000000003</v>
      </c>
      <c r="R29" s="92">
        <f t="shared" si="18"/>
        <v>4762.6809999999996</v>
      </c>
      <c r="S29" s="18"/>
    </row>
    <row r="30" spans="1:19" x14ac:dyDescent="0.25">
      <c r="A30" s="18"/>
      <c r="B30" s="95" t="s">
        <v>47</v>
      </c>
      <c r="C30" s="13" t="s">
        <v>46</v>
      </c>
      <c r="D30" s="89">
        <f>'[1]NR 2025'!G30</f>
        <v>2365.4</v>
      </c>
      <c r="E30" s="99">
        <f>'[1]NR 2025'!J30</f>
        <v>78</v>
      </c>
      <c r="F30" s="92">
        <f t="shared" si="10"/>
        <v>2443.4</v>
      </c>
      <c r="G30" s="89">
        <f>'[1]NR 2025'!O30</f>
        <v>3068.7999999999997</v>
      </c>
      <c r="H30" s="99">
        <f>'[1]NR 2025'!P30</f>
        <v>45</v>
      </c>
      <c r="I30" s="94">
        <f t="shared" si="11"/>
        <v>3113.7999999999997</v>
      </c>
      <c r="J30" s="86">
        <f>'[1]NR 2025'!AA30</f>
        <v>3339.7</v>
      </c>
      <c r="K30" s="98">
        <f>'[1]NR 2025'!AB30</f>
        <v>85.8</v>
      </c>
      <c r="L30" s="85">
        <f t="shared" si="12"/>
        <v>3425.5</v>
      </c>
      <c r="M30" s="84">
        <f t="shared" si="13"/>
        <v>3673.67</v>
      </c>
      <c r="N30" s="97">
        <f t="shared" si="14"/>
        <v>94.38000000000001</v>
      </c>
      <c r="O30" s="92">
        <f t="shared" si="15"/>
        <v>3768.05</v>
      </c>
      <c r="P30" s="84">
        <f t="shared" si="16"/>
        <v>4041.0370000000003</v>
      </c>
      <c r="Q30" s="96">
        <f t="shared" si="17"/>
        <v>103.81800000000001</v>
      </c>
      <c r="R30" s="92">
        <f t="shared" si="18"/>
        <v>4144.8550000000005</v>
      </c>
      <c r="S30" s="18"/>
    </row>
    <row r="31" spans="1:19" x14ac:dyDescent="0.25">
      <c r="A31" s="18"/>
      <c r="B31" s="95" t="s">
        <v>45</v>
      </c>
      <c r="C31" s="13" t="s">
        <v>44</v>
      </c>
      <c r="D31" s="89">
        <f>'[1]NR 2025'!G31</f>
        <v>1586.9209999999998</v>
      </c>
      <c r="E31" s="88">
        <f>'[1]NR 2025'!J31</f>
        <v>0</v>
      </c>
      <c r="F31" s="92">
        <f t="shared" si="10"/>
        <v>1586.9209999999998</v>
      </c>
      <c r="G31" s="89">
        <f>'[1]NR 2025'!O31</f>
        <v>1893.1</v>
      </c>
      <c r="H31" s="88">
        <f>'[1]NR 2025'!P31</f>
        <v>15</v>
      </c>
      <c r="I31" s="94">
        <f t="shared" si="11"/>
        <v>1908.1</v>
      </c>
      <c r="J31" s="86">
        <f>'[1]NR 2025'!AA31</f>
        <v>1845.5</v>
      </c>
      <c r="K31" s="19">
        <f>'[1]NR 2025'!AB31</f>
        <v>15</v>
      </c>
      <c r="L31" s="85">
        <f t="shared" si="12"/>
        <v>1860.5</v>
      </c>
      <c r="M31" s="84">
        <f t="shared" si="13"/>
        <v>2030.0500000000002</v>
      </c>
      <c r="N31" s="84">
        <f t="shared" si="14"/>
        <v>16.5</v>
      </c>
      <c r="O31" s="92">
        <f t="shared" si="15"/>
        <v>2046.5500000000002</v>
      </c>
      <c r="P31" s="84">
        <f t="shared" si="16"/>
        <v>2233.0550000000003</v>
      </c>
      <c r="Q31" s="93">
        <f t="shared" si="17"/>
        <v>18.150000000000002</v>
      </c>
      <c r="R31" s="92">
        <f t="shared" si="18"/>
        <v>2251.2050000000004</v>
      </c>
      <c r="S31" s="18"/>
    </row>
    <row r="32" spans="1:19" x14ac:dyDescent="0.25">
      <c r="A32" s="18"/>
      <c r="B32" s="95" t="s">
        <v>43</v>
      </c>
      <c r="C32" s="13" t="s">
        <v>42</v>
      </c>
      <c r="D32" s="89">
        <f>'[1]NR 2025'!G32</f>
        <v>34795</v>
      </c>
      <c r="E32" s="88">
        <f>'[1]NR 2025'!J32</f>
        <v>187.3</v>
      </c>
      <c r="F32" s="92">
        <f t="shared" si="10"/>
        <v>34982.300000000003</v>
      </c>
      <c r="G32" s="89">
        <f>'[1]NR 2025'!O32</f>
        <v>35291.200000000004</v>
      </c>
      <c r="H32" s="88">
        <f>'[1]NR 2025'!P32</f>
        <v>154</v>
      </c>
      <c r="I32" s="94">
        <f t="shared" si="11"/>
        <v>35445.200000000004</v>
      </c>
      <c r="J32" s="20">
        <f>'[1]NR 2025'!AA32</f>
        <v>35531.5</v>
      </c>
      <c r="K32" s="19">
        <f>'[1]NR 2025'!AB32</f>
        <v>155</v>
      </c>
      <c r="L32" s="85">
        <f t="shared" si="12"/>
        <v>35686.5</v>
      </c>
      <c r="M32" s="84">
        <f t="shared" si="13"/>
        <v>39084.65</v>
      </c>
      <c r="N32" s="84">
        <f t="shared" si="14"/>
        <v>170.5</v>
      </c>
      <c r="O32" s="92">
        <f t="shared" si="15"/>
        <v>39255.15</v>
      </c>
      <c r="P32" s="84">
        <f t="shared" si="16"/>
        <v>42993.115000000005</v>
      </c>
      <c r="Q32" s="93">
        <f t="shared" si="17"/>
        <v>187.55</v>
      </c>
      <c r="R32" s="92">
        <f t="shared" si="18"/>
        <v>43180.665000000008</v>
      </c>
      <c r="S32" s="18"/>
    </row>
    <row r="33" spans="1:19" x14ac:dyDescent="0.25">
      <c r="A33" s="18"/>
      <c r="B33" s="95" t="s">
        <v>41</v>
      </c>
      <c r="C33" s="13" t="s">
        <v>40</v>
      </c>
      <c r="D33" s="89">
        <f>'[1]NR 2025'!G33</f>
        <v>33741.9</v>
      </c>
      <c r="E33" s="88">
        <f>'[1]NR 2025'!J33</f>
        <v>52.7</v>
      </c>
      <c r="F33" s="92">
        <f t="shared" si="10"/>
        <v>33794.6</v>
      </c>
      <c r="G33" s="89">
        <f>'[1]NR 2025'!O33</f>
        <v>34844.800000000003</v>
      </c>
      <c r="H33" s="88">
        <f>'[1]NR 2025'!P33</f>
        <v>44</v>
      </c>
      <c r="I33" s="94">
        <f t="shared" si="11"/>
        <v>34888.800000000003</v>
      </c>
      <c r="J33" s="86">
        <f>'[1]NR 2025'!AA33</f>
        <v>35161.1</v>
      </c>
      <c r="K33" s="19">
        <f>'[1]NR 2025'!AB33</f>
        <v>55</v>
      </c>
      <c r="L33" s="85">
        <f t="shared" si="12"/>
        <v>35216.1</v>
      </c>
      <c r="M33" s="84">
        <f t="shared" si="13"/>
        <v>38677.21</v>
      </c>
      <c r="N33" s="84">
        <f t="shared" si="14"/>
        <v>60.500000000000007</v>
      </c>
      <c r="O33" s="92">
        <f t="shared" si="15"/>
        <v>38737.71</v>
      </c>
      <c r="P33" s="84">
        <f t="shared" si="16"/>
        <v>42544.931000000004</v>
      </c>
      <c r="Q33" s="93">
        <f t="shared" si="17"/>
        <v>66.550000000000011</v>
      </c>
      <c r="R33" s="92">
        <f t="shared" si="18"/>
        <v>42611.481000000007</v>
      </c>
      <c r="S33" s="18"/>
    </row>
    <row r="34" spans="1:19" x14ac:dyDescent="0.25">
      <c r="A34" s="18"/>
      <c r="B34" s="95" t="s">
        <v>39</v>
      </c>
      <c r="C34" s="12" t="s">
        <v>38</v>
      </c>
      <c r="D34" s="89">
        <f>'[1]NR 2025'!G34</f>
        <v>1053.0999999999999</v>
      </c>
      <c r="E34" s="88">
        <f>'[1]NR 2025'!J34</f>
        <v>134.6</v>
      </c>
      <c r="F34" s="92">
        <f t="shared" si="10"/>
        <v>1187.6999999999998</v>
      </c>
      <c r="G34" s="89">
        <f>'[1]NR 2025'!O34</f>
        <v>446.4</v>
      </c>
      <c r="H34" s="88">
        <f>'[1]NR 2025'!P34</f>
        <v>110</v>
      </c>
      <c r="I34" s="94">
        <f t="shared" si="11"/>
        <v>556.4</v>
      </c>
      <c r="J34" s="86">
        <f>'[1]NR 2025'!AA34</f>
        <v>370.4</v>
      </c>
      <c r="K34" s="19">
        <f>'[1]NR 2025'!AB34</f>
        <v>100</v>
      </c>
      <c r="L34" s="85">
        <f t="shared" si="12"/>
        <v>470.4</v>
      </c>
      <c r="M34" s="84">
        <f t="shared" si="13"/>
        <v>407.44</v>
      </c>
      <c r="N34" s="84">
        <f t="shared" si="14"/>
        <v>110.00000000000001</v>
      </c>
      <c r="O34" s="92">
        <f t="shared" si="15"/>
        <v>517.44000000000005</v>
      </c>
      <c r="P34" s="84">
        <f t="shared" si="16"/>
        <v>448.18400000000003</v>
      </c>
      <c r="Q34" s="93">
        <f t="shared" si="17"/>
        <v>121.00000000000003</v>
      </c>
      <c r="R34" s="92">
        <f t="shared" si="18"/>
        <v>569.18400000000008</v>
      </c>
      <c r="S34" s="18"/>
    </row>
    <row r="35" spans="1:19" x14ac:dyDescent="0.25">
      <c r="A35" s="18"/>
      <c r="B35" s="95" t="s">
        <v>37</v>
      </c>
      <c r="C35" s="13" t="s">
        <v>36</v>
      </c>
      <c r="D35" s="89">
        <f>'[1]NR 2025'!G35</f>
        <v>11317</v>
      </c>
      <c r="E35" s="88">
        <f>'[1]NR 2025'!J35</f>
        <v>39.1</v>
      </c>
      <c r="F35" s="92">
        <f t="shared" si="10"/>
        <v>11356.1</v>
      </c>
      <c r="G35" s="89">
        <f>'[1]NR 2025'!O35</f>
        <v>11756.499999999998</v>
      </c>
      <c r="H35" s="88">
        <f>'[1]NR 2025'!P35</f>
        <v>11.7</v>
      </c>
      <c r="I35" s="94">
        <f t="shared" si="11"/>
        <v>11768.199999999999</v>
      </c>
      <c r="J35" s="86">
        <f>'[1]NR 2025'!AA35</f>
        <v>11824.3</v>
      </c>
      <c r="K35" s="19">
        <f>'[1]NR 2025'!AB35</f>
        <v>18.899999999999999</v>
      </c>
      <c r="L35" s="85">
        <f t="shared" si="12"/>
        <v>11843.199999999999</v>
      </c>
      <c r="M35" s="84">
        <f t="shared" si="13"/>
        <v>13006.73</v>
      </c>
      <c r="N35" s="84">
        <f t="shared" si="14"/>
        <v>20.79</v>
      </c>
      <c r="O35" s="92">
        <f t="shared" si="15"/>
        <v>13027.52</v>
      </c>
      <c r="P35" s="84">
        <f t="shared" si="16"/>
        <v>14307.403</v>
      </c>
      <c r="Q35" s="93">
        <f t="shared" si="17"/>
        <v>22.869</v>
      </c>
      <c r="R35" s="92">
        <f t="shared" si="18"/>
        <v>14330.272000000001</v>
      </c>
      <c r="S35" s="18"/>
    </row>
    <row r="36" spans="1:19" x14ac:dyDescent="0.25">
      <c r="A36" s="18"/>
      <c r="B36" s="95" t="s">
        <v>35</v>
      </c>
      <c r="C36" s="13" t="s">
        <v>34</v>
      </c>
      <c r="D36" s="89">
        <f>'[1]NR 2025'!G36</f>
        <v>86.944469999999995</v>
      </c>
      <c r="E36" s="88">
        <f>'[1]NR 2025'!J36</f>
        <v>0</v>
      </c>
      <c r="F36" s="92">
        <f t="shared" si="10"/>
        <v>86.944469999999995</v>
      </c>
      <c r="G36" s="89">
        <f>'[1]NR 2025'!O36</f>
        <v>2</v>
      </c>
      <c r="H36" s="88">
        <f>'[1]NR 2025'!P36</f>
        <v>0</v>
      </c>
      <c r="I36" s="94">
        <f t="shared" si="11"/>
        <v>2</v>
      </c>
      <c r="J36" s="86">
        <f>'[1]NR 2025'!AA36</f>
        <v>130</v>
      </c>
      <c r="K36" s="19">
        <f>'[1]NR 2025'!AB36</f>
        <v>0</v>
      </c>
      <c r="L36" s="85">
        <f t="shared" si="12"/>
        <v>130</v>
      </c>
      <c r="M36" s="84">
        <f t="shared" si="13"/>
        <v>143</v>
      </c>
      <c r="N36" s="84">
        <f t="shared" si="14"/>
        <v>0</v>
      </c>
      <c r="O36" s="92">
        <f t="shared" si="15"/>
        <v>143</v>
      </c>
      <c r="P36" s="84">
        <f t="shared" si="16"/>
        <v>157.30000000000001</v>
      </c>
      <c r="Q36" s="93">
        <f t="shared" si="17"/>
        <v>0</v>
      </c>
      <c r="R36" s="92">
        <f t="shared" si="18"/>
        <v>157.30000000000001</v>
      </c>
      <c r="S36" s="18"/>
    </row>
    <row r="37" spans="1:19" x14ac:dyDescent="0.25">
      <c r="A37" s="18"/>
      <c r="B37" s="95" t="s">
        <v>33</v>
      </c>
      <c r="C37" s="13" t="s">
        <v>32</v>
      </c>
      <c r="D37" s="89">
        <f>'[1]NR 2025'!G37</f>
        <v>1998.2939999999999</v>
      </c>
      <c r="E37" s="88">
        <f>'[1]NR 2025'!J37</f>
        <v>0</v>
      </c>
      <c r="F37" s="92">
        <f t="shared" si="10"/>
        <v>1998.2939999999999</v>
      </c>
      <c r="G37" s="89">
        <f>'[1]NR 2025'!O37</f>
        <v>2026.4</v>
      </c>
      <c r="H37" s="88">
        <f>'[1]NR 2025'!P37</f>
        <v>0</v>
      </c>
      <c r="I37" s="94">
        <f t="shared" si="11"/>
        <v>2026.4</v>
      </c>
      <c r="J37" s="86">
        <f>'[1]NR 2025'!AA37</f>
        <v>2026.4</v>
      </c>
      <c r="K37" s="19">
        <f>'[1]NR 2025'!AB37</f>
        <v>0</v>
      </c>
      <c r="L37" s="85">
        <f t="shared" si="12"/>
        <v>2026.4</v>
      </c>
      <c r="M37" s="84">
        <f t="shared" si="13"/>
        <v>2229.0400000000004</v>
      </c>
      <c r="N37" s="84">
        <f t="shared" si="14"/>
        <v>0</v>
      </c>
      <c r="O37" s="92">
        <f t="shared" si="15"/>
        <v>2229.0400000000004</v>
      </c>
      <c r="P37" s="84">
        <f t="shared" si="16"/>
        <v>2451.9440000000009</v>
      </c>
      <c r="Q37" s="93">
        <f t="shared" si="17"/>
        <v>0</v>
      </c>
      <c r="R37" s="92">
        <f t="shared" si="18"/>
        <v>2451.9440000000009</v>
      </c>
      <c r="S37" s="18"/>
    </row>
    <row r="38" spans="1:19" ht="15.75" thickBot="1" x14ac:dyDescent="0.3">
      <c r="A38" s="18"/>
      <c r="B38" s="91" t="s">
        <v>31</v>
      </c>
      <c r="C38" s="90" t="s">
        <v>30</v>
      </c>
      <c r="D38" s="89">
        <f>'[1]NR 2025'!G38</f>
        <v>2433.1440000000002</v>
      </c>
      <c r="E38" s="88">
        <f>'[1]NR 2025'!J38</f>
        <v>1</v>
      </c>
      <c r="F38" s="82">
        <f t="shared" si="10"/>
        <v>2434.1440000000002</v>
      </c>
      <c r="G38" s="89">
        <f>'[1]NR 2025'!O38</f>
        <v>2542.1</v>
      </c>
      <c r="H38" s="88">
        <f>'[1]NR 2025'!P38</f>
        <v>60.3</v>
      </c>
      <c r="I38" s="87">
        <f t="shared" si="11"/>
        <v>2602.4</v>
      </c>
      <c r="J38" s="86">
        <f>'[1]NR 2025'!AA38</f>
        <v>2276.3000000000002</v>
      </c>
      <c r="K38" s="19">
        <f>'[1]NR 2025'!AB38</f>
        <v>110.9</v>
      </c>
      <c r="L38" s="85">
        <f t="shared" si="12"/>
        <v>2387.2000000000003</v>
      </c>
      <c r="M38" s="84">
        <f t="shared" si="13"/>
        <v>2503.9300000000003</v>
      </c>
      <c r="N38" s="84">
        <f t="shared" si="14"/>
        <v>121.99000000000001</v>
      </c>
      <c r="O38" s="82">
        <f t="shared" si="15"/>
        <v>2625.92</v>
      </c>
      <c r="P38" s="84">
        <f t="shared" si="16"/>
        <v>2754.3230000000003</v>
      </c>
      <c r="Q38" s="83">
        <f t="shared" si="17"/>
        <v>134.18900000000002</v>
      </c>
      <c r="R38" s="82">
        <f t="shared" si="18"/>
        <v>2888.5120000000002</v>
      </c>
      <c r="S38" s="18"/>
    </row>
    <row r="39" spans="1:19" ht="15.75" thickBot="1" x14ac:dyDescent="0.3">
      <c r="A39" s="18"/>
      <c r="B39" s="81" t="s">
        <v>29</v>
      </c>
      <c r="C39" s="80" t="s">
        <v>28</v>
      </c>
      <c r="D39" s="76">
        <f>SUM(D28:D32)+SUM(D35:D38)</f>
        <v>58337.18518</v>
      </c>
      <c r="E39" s="76">
        <f>SUM(E28:E32)+SUM(E35:E38)</f>
        <v>614.30000000000007</v>
      </c>
      <c r="F39" s="75">
        <f>SUM(F35:F38)+SUM(F28:F32)</f>
        <v>58951.485180000003</v>
      </c>
      <c r="G39" s="76">
        <f>SUM(G28:G32)+SUM(G35:G38)</f>
        <v>60093.700000000004</v>
      </c>
      <c r="H39" s="76">
        <f>SUM(H28:H32)+SUM(H35:H38)</f>
        <v>570</v>
      </c>
      <c r="I39" s="79">
        <f>SUM(I35:I38)+SUM(I28:I32)</f>
        <v>60663.700000000004</v>
      </c>
      <c r="J39" s="77">
        <f>SUM(J28:J32)+SUM(J35:J38)</f>
        <v>60840.3</v>
      </c>
      <c r="K39" s="78">
        <f>SUM(K28:K32)+SUM(K35:K38)</f>
        <v>679.59999999999991</v>
      </c>
      <c r="L39" s="77">
        <f>SUM(L35:L38)+SUM(L28:L32)</f>
        <v>61519.899999999994</v>
      </c>
      <c r="M39" s="76">
        <f>SUM(M28:M32)+SUM(M35:M38)</f>
        <v>66924.33</v>
      </c>
      <c r="N39" s="76">
        <f>SUM(N28:N32)+SUM(N35:N38)</f>
        <v>747.56</v>
      </c>
      <c r="O39" s="75">
        <f>SUM(O35:O38)+SUM(O28:O32)</f>
        <v>67671.890000000014</v>
      </c>
      <c r="P39" s="76">
        <f>SUM(P28:P32)+SUM(P35:P38)</f>
        <v>73616.763000000006</v>
      </c>
      <c r="Q39" s="76">
        <f>SUM(Q28:Q32)+SUM(Q35:Q38)</f>
        <v>822.31600000000003</v>
      </c>
      <c r="R39" s="75">
        <f>SUM(R35:R38)+SUM(R28:R32)</f>
        <v>74439.078999999998</v>
      </c>
      <c r="S39" s="18"/>
    </row>
    <row r="40" spans="1:19" ht="19.5" thickBot="1" x14ac:dyDescent="0.35">
      <c r="A40" s="18"/>
      <c r="B40" s="74" t="s">
        <v>27</v>
      </c>
      <c r="C40" s="73" t="s">
        <v>26</v>
      </c>
      <c r="D40" s="10">
        <f t="shared" ref="D40:R40" si="19">D24-D39</f>
        <v>63.061889999989944</v>
      </c>
      <c r="E40" s="10">
        <f t="shared" si="19"/>
        <v>72.399999999999977</v>
      </c>
      <c r="F40" s="9">
        <f t="shared" si="19"/>
        <v>135.4618899999914</v>
      </c>
      <c r="G40" s="10">
        <f t="shared" si="19"/>
        <v>0</v>
      </c>
      <c r="H40" s="10">
        <f t="shared" si="19"/>
        <v>0</v>
      </c>
      <c r="I40" s="72">
        <f t="shared" si="19"/>
        <v>0</v>
      </c>
      <c r="J40" s="10">
        <f t="shared" si="19"/>
        <v>0</v>
      </c>
      <c r="K40" s="10">
        <f t="shared" si="19"/>
        <v>0</v>
      </c>
      <c r="L40" s="9">
        <f t="shared" si="19"/>
        <v>0</v>
      </c>
      <c r="M40" s="11">
        <f t="shared" si="19"/>
        <v>0</v>
      </c>
      <c r="N40" s="10">
        <f t="shared" si="19"/>
        <v>0</v>
      </c>
      <c r="O40" s="9">
        <f t="shared" si="19"/>
        <v>0</v>
      </c>
      <c r="P40" s="10">
        <f t="shared" si="19"/>
        <v>0</v>
      </c>
      <c r="Q40" s="10">
        <f t="shared" si="19"/>
        <v>0</v>
      </c>
      <c r="R40" s="9">
        <f t="shared" si="19"/>
        <v>0</v>
      </c>
      <c r="S40" s="18"/>
    </row>
    <row r="41" spans="1:19" ht="15.75" thickBot="1" x14ac:dyDescent="0.3">
      <c r="A41" s="18"/>
      <c r="B41" s="71" t="s">
        <v>25</v>
      </c>
      <c r="C41" s="70" t="s">
        <v>24</v>
      </c>
      <c r="D41" s="65"/>
      <c r="E41" s="69"/>
      <c r="F41" s="63">
        <f>F40-D16</f>
        <v>-5612.2381100000084</v>
      </c>
      <c r="G41" s="65"/>
      <c r="H41" s="64"/>
      <c r="I41" s="68">
        <f>I40-G16</f>
        <v>-6783.2</v>
      </c>
      <c r="J41" s="67"/>
      <c r="K41" s="64"/>
      <c r="L41" s="63">
        <f>L40-J16</f>
        <v>-7000</v>
      </c>
      <c r="M41" s="66"/>
      <c r="N41" s="64"/>
      <c r="O41" s="63">
        <f>O40-M16</f>
        <v>-7700.0000000000009</v>
      </c>
      <c r="P41" s="65"/>
      <c r="Q41" s="64"/>
      <c r="R41" s="63">
        <f>R40-P16</f>
        <v>-8470.0000000000018</v>
      </c>
      <c r="S41" s="18"/>
    </row>
    <row r="42" spans="1:19" ht="8.25" customHeight="1" thickBot="1" x14ac:dyDescent="0.3">
      <c r="A42" s="18"/>
      <c r="B42" s="59"/>
      <c r="C42" s="44"/>
      <c r="D42" s="18"/>
      <c r="E42" s="43"/>
      <c r="F42" s="43"/>
      <c r="G42" s="18"/>
      <c r="H42" s="43"/>
      <c r="I42" s="43"/>
      <c r="J42" s="43"/>
      <c r="K42" s="43"/>
      <c r="L42" s="18"/>
      <c r="M42" s="18"/>
      <c r="N42" s="18"/>
      <c r="O42" s="18"/>
      <c r="P42" s="18"/>
      <c r="Q42" s="18"/>
      <c r="R42" s="18"/>
      <c r="S42" s="18"/>
    </row>
    <row r="43" spans="1:19" ht="15.75" customHeight="1" x14ac:dyDescent="0.25">
      <c r="A43" s="18"/>
      <c r="B43" s="59"/>
      <c r="C43" s="164" t="s">
        <v>23</v>
      </c>
      <c r="D43" s="62" t="s">
        <v>22</v>
      </c>
      <c r="E43" s="43"/>
      <c r="F43" s="42"/>
      <c r="G43" s="62" t="s">
        <v>21</v>
      </c>
      <c r="H43" s="43"/>
      <c r="I43" s="43"/>
      <c r="J43" s="62" t="s">
        <v>20</v>
      </c>
      <c r="K43" s="43"/>
      <c r="L43" s="43"/>
      <c r="M43" s="62" t="s">
        <v>19</v>
      </c>
      <c r="N43" s="18"/>
      <c r="O43" s="18"/>
      <c r="P43" s="62" t="s">
        <v>19</v>
      </c>
      <c r="Q43" s="18"/>
      <c r="R43" s="18"/>
      <c r="S43" s="18"/>
    </row>
    <row r="44" spans="1:19" ht="15.75" thickBot="1" x14ac:dyDescent="0.3">
      <c r="A44" s="18"/>
      <c r="B44" s="59"/>
      <c r="C44" s="165"/>
      <c r="D44" s="60">
        <f>'[1]NR 2025'!D44</f>
        <v>642.1</v>
      </c>
      <c r="E44" s="43"/>
      <c r="F44" s="42"/>
      <c r="G44" s="60">
        <f>'[1]NR 2025'!L44</f>
        <v>642.1</v>
      </c>
      <c r="H44" s="55"/>
      <c r="I44" s="55"/>
      <c r="J44" s="61">
        <v>642.1</v>
      </c>
      <c r="K44" s="55"/>
      <c r="L44" s="55"/>
      <c r="M44" s="60">
        <v>642.1</v>
      </c>
      <c r="N44" s="18"/>
      <c r="O44" s="18"/>
      <c r="P44" s="60">
        <v>642.1</v>
      </c>
      <c r="Q44" s="18"/>
      <c r="R44" s="18"/>
      <c r="S44" s="18"/>
    </row>
    <row r="45" spans="1:19" ht="8.25" customHeight="1" thickBot="1" x14ac:dyDescent="0.3">
      <c r="A45" s="18"/>
      <c r="B45" s="59"/>
      <c r="C45" s="44"/>
      <c r="D45" s="43"/>
      <c r="E45" s="43"/>
      <c r="F45" s="42"/>
      <c r="G45" s="43"/>
      <c r="H45" s="43"/>
      <c r="I45" s="42"/>
      <c r="J45" s="42"/>
      <c r="K45" s="42"/>
      <c r="L45" s="18"/>
      <c r="M45" s="18"/>
      <c r="N45" s="18"/>
      <c r="O45" s="18"/>
      <c r="P45" s="18"/>
      <c r="Q45" s="18"/>
      <c r="R45" s="18"/>
      <c r="S45" s="18"/>
    </row>
    <row r="46" spans="1:19" ht="37.5" customHeight="1" thickBot="1" x14ac:dyDescent="0.3">
      <c r="A46" s="18"/>
      <c r="B46" s="59"/>
      <c r="C46" s="164" t="s">
        <v>18</v>
      </c>
      <c r="D46" s="57" t="s">
        <v>17</v>
      </c>
      <c r="E46" s="56" t="s">
        <v>16</v>
      </c>
      <c r="F46" s="42"/>
      <c r="G46" s="57" t="s">
        <v>17</v>
      </c>
      <c r="H46" s="56" t="s">
        <v>16</v>
      </c>
      <c r="I46" s="18"/>
      <c r="J46" s="57" t="s">
        <v>17</v>
      </c>
      <c r="K46" s="56" t="s">
        <v>16</v>
      </c>
      <c r="L46" s="58"/>
      <c r="M46" s="57" t="s">
        <v>17</v>
      </c>
      <c r="N46" s="56" t="s">
        <v>16</v>
      </c>
      <c r="O46" s="18"/>
      <c r="P46" s="57" t="s">
        <v>17</v>
      </c>
      <c r="Q46" s="56" t="s">
        <v>16</v>
      </c>
      <c r="R46" s="18"/>
      <c r="S46" s="18"/>
    </row>
    <row r="47" spans="1:19" ht="15.75" thickBot="1" x14ac:dyDescent="0.3">
      <c r="A47" s="18"/>
      <c r="B47" s="45"/>
      <c r="C47" s="166"/>
      <c r="D47" s="54">
        <v>0</v>
      </c>
      <c r="E47" s="53">
        <v>0</v>
      </c>
      <c r="F47" s="42"/>
      <c r="G47" s="54">
        <v>0</v>
      </c>
      <c r="H47" s="53">
        <v>0</v>
      </c>
      <c r="I47" s="18"/>
      <c r="J47" s="54">
        <v>0</v>
      </c>
      <c r="K47" s="53">
        <v>0</v>
      </c>
      <c r="L47" s="55"/>
      <c r="M47" s="54">
        <v>0</v>
      </c>
      <c r="N47" s="53">
        <v>0</v>
      </c>
      <c r="O47" s="18"/>
      <c r="P47" s="54">
        <v>0</v>
      </c>
      <c r="Q47" s="53">
        <v>0</v>
      </c>
      <c r="R47" s="18"/>
      <c r="S47" s="18"/>
    </row>
    <row r="48" spans="1:19" x14ac:dyDescent="0.25">
      <c r="A48" s="18"/>
      <c r="B48" s="45"/>
      <c r="C48" s="44"/>
      <c r="D48" s="43"/>
      <c r="E48" s="43"/>
      <c r="F48" s="42"/>
      <c r="G48" s="43"/>
      <c r="H48" s="43"/>
      <c r="I48" s="42"/>
      <c r="J48" s="42"/>
      <c r="K48" s="42"/>
      <c r="L48" s="18"/>
      <c r="M48" s="18"/>
      <c r="N48" s="18"/>
      <c r="O48" s="18"/>
      <c r="P48" s="18"/>
      <c r="Q48" s="18"/>
      <c r="R48" s="18"/>
      <c r="S48" s="18"/>
    </row>
    <row r="49" spans="1:19" x14ac:dyDescent="0.25">
      <c r="A49" s="18"/>
      <c r="B49" s="45"/>
      <c r="C49" s="49" t="s">
        <v>15</v>
      </c>
      <c r="D49" s="47" t="s">
        <v>8</v>
      </c>
      <c r="E49" s="43"/>
      <c r="F49" s="18"/>
      <c r="G49" s="47" t="s">
        <v>14</v>
      </c>
      <c r="H49" s="18"/>
      <c r="I49" s="18"/>
      <c r="J49" s="47" t="s">
        <v>6</v>
      </c>
      <c r="K49" s="18"/>
      <c r="L49" s="48"/>
      <c r="M49" s="47" t="s">
        <v>5</v>
      </c>
      <c r="N49" s="48"/>
      <c r="O49" s="48"/>
      <c r="P49" s="47" t="s">
        <v>4</v>
      </c>
      <c r="Q49" s="18"/>
      <c r="R49" s="18"/>
      <c r="S49" s="18"/>
    </row>
    <row r="50" spans="1:19" x14ac:dyDescent="0.25">
      <c r="A50" s="18"/>
      <c r="B50" s="45"/>
      <c r="C50" s="8" t="s">
        <v>91</v>
      </c>
      <c r="D50" s="50">
        <f>SUM(D51:D54)</f>
        <v>6696.3</v>
      </c>
      <c r="E50" s="43"/>
      <c r="F50" s="18"/>
      <c r="G50" s="50">
        <f>SUM(G51:G54)</f>
        <v>2382.1000000000004</v>
      </c>
      <c r="H50" s="18"/>
      <c r="I50" s="18"/>
      <c r="J50" s="50">
        <f>SUM(J51:J54)</f>
        <v>3685.8</v>
      </c>
      <c r="K50" s="18"/>
      <c r="L50" s="51"/>
      <c r="M50" s="50">
        <f>SUM(M51:M55)</f>
        <v>4054.38</v>
      </c>
      <c r="N50" s="51"/>
      <c r="O50" s="51"/>
      <c r="P50" s="50">
        <f>SUM(P51:P54)</f>
        <v>4459.8180000000011</v>
      </c>
      <c r="Q50" s="18"/>
      <c r="R50" s="18"/>
      <c r="S50" s="18"/>
    </row>
    <row r="51" spans="1:19" x14ac:dyDescent="0.25">
      <c r="A51" s="18"/>
      <c r="B51" s="45"/>
      <c r="C51" s="8" t="s">
        <v>13</v>
      </c>
      <c r="D51" s="50">
        <f>'[1]NR 2025'!G51</f>
        <v>5661.6</v>
      </c>
      <c r="E51" s="43"/>
      <c r="F51" s="18"/>
      <c r="G51" s="50">
        <f>'[1]NR 2025'!O51</f>
        <v>424.79999999999995</v>
      </c>
      <c r="H51" s="18"/>
      <c r="I51" s="18"/>
      <c r="J51" s="52">
        <f>'[1]NR 2025'!AA51</f>
        <v>1439.8</v>
      </c>
      <c r="K51" s="18"/>
      <c r="L51" s="51"/>
      <c r="M51" s="50">
        <f>J51*1.1</f>
        <v>1583.78</v>
      </c>
      <c r="N51" s="51"/>
      <c r="O51" s="51"/>
      <c r="P51" s="50">
        <f>M51*1.1</f>
        <v>1742.1580000000001</v>
      </c>
      <c r="Q51" s="18"/>
      <c r="R51" s="18"/>
      <c r="S51" s="18"/>
    </row>
    <row r="52" spans="1:19" x14ac:dyDescent="0.25">
      <c r="A52" s="18"/>
      <c r="B52" s="45"/>
      <c r="C52" s="8" t="s">
        <v>12</v>
      </c>
      <c r="D52" s="50">
        <f>'[1]NR 2025'!G52</f>
        <v>539.09999999999991</v>
      </c>
      <c r="E52" s="43"/>
      <c r="F52" s="18"/>
      <c r="G52" s="50">
        <f>'[1]NR 2025'!O52</f>
        <v>939.79999999999984</v>
      </c>
      <c r="H52" s="18"/>
      <c r="I52" s="18"/>
      <c r="J52" s="50">
        <f>'[1]NR 2025'!AA52</f>
        <v>1896</v>
      </c>
      <c r="K52" s="18"/>
      <c r="L52" s="51"/>
      <c r="M52" s="50">
        <f>J52*1.1</f>
        <v>2085.6000000000004</v>
      </c>
      <c r="N52" s="51"/>
      <c r="O52" s="51"/>
      <c r="P52" s="50">
        <f>M52*1.1</f>
        <v>2294.1600000000008</v>
      </c>
      <c r="Q52" s="18"/>
      <c r="R52" s="18"/>
      <c r="S52" s="18"/>
    </row>
    <row r="53" spans="1:19" x14ac:dyDescent="0.25">
      <c r="A53" s="18"/>
      <c r="B53" s="45"/>
      <c r="C53" s="8" t="s">
        <v>11</v>
      </c>
      <c r="D53" s="50">
        <f>'[1]NR 2025'!G53</f>
        <v>177.70000000000002</v>
      </c>
      <c r="E53" s="43"/>
      <c r="F53" s="18"/>
      <c r="G53" s="50">
        <f>'[1]NR 2025'!O53</f>
        <v>175.9</v>
      </c>
      <c r="H53" s="18"/>
      <c r="I53" s="18"/>
      <c r="J53" s="50">
        <f>'[1]NR 2025'!AA53</f>
        <v>220</v>
      </c>
      <c r="K53" s="18"/>
      <c r="L53" s="51"/>
      <c r="M53" s="50">
        <f>J53*1.1</f>
        <v>242.00000000000003</v>
      </c>
      <c r="N53" s="51"/>
      <c r="O53" s="51"/>
      <c r="P53" s="50">
        <f>M53*1.1</f>
        <v>266.20000000000005</v>
      </c>
      <c r="Q53" s="18"/>
      <c r="R53" s="18"/>
      <c r="S53" s="18"/>
    </row>
    <row r="54" spans="1:19" x14ac:dyDescent="0.25">
      <c r="A54" s="18"/>
      <c r="B54" s="45"/>
      <c r="C54" s="8" t="s">
        <v>10</v>
      </c>
      <c r="D54" s="50">
        <f>'[1]NR 2025'!G54</f>
        <v>317.89999999999986</v>
      </c>
      <c r="E54" s="43"/>
      <c r="F54" s="18"/>
      <c r="G54" s="50">
        <f>'[1]NR 2025'!O54</f>
        <v>841.60000000000014</v>
      </c>
      <c r="H54" s="18"/>
      <c r="I54" s="18"/>
      <c r="J54" s="50">
        <f>'[1]NR 2025'!AA54</f>
        <v>130</v>
      </c>
      <c r="K54" s="18"/>
      <c r="L54" s="51"/>
      <c r="M54" s="50">
        <f>J54*1.1</f>
        <v>143</v>
      </c>
      <c r="N54" s="51"/>
      <c r="O54" s="51"/>
      <c r="P54" s="50">
        <f>M54*1.1</f>
        <v>157.30000000000001</v>
      </c>
      <c r="Q54" s="18"/>
      <c r="R54" s="18"/>
      <c r="S54" s="18"/>
    </row>
    <row r="55" spans="1:19" ht="10.5" customHeight="1" x14ac:dyDescent="0.25">
      <c r="A55" s="18"/>
      <c r="B55" s="45"/>
      <c r="C55" s="44"/>
      <c r="D55" s="43"/>
      <c r="E55" s="43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  <row r="56" spans="1:19" x14ac:dyDescent="0.25">
      <c r="A56" s="18"/>
      <c r="B56" s="45"/>
      <c r="C56" s="49" t="s">
        <v>9</v>
      </c>
      <c r="D56" s="47" t="s">
        <v>8</v>
      </c>
      <c r="E56" s="43"/>
      <c r="F56" s="42"/>
      <c r="G56" s="47" t="s">
        <v>7</v>
      </c>
      <c r="H56" s="43"/>
      <c r="I56" s="42"/>
      <c r="J56" s="47" t="s">
        <v>6</v>
      </c>
      <c r="K56" s="42"/>
      <c r="L56" s="18"/>
      <c r="M56" s="47" t="s">
        <v>5</v>
      </c>
      <c r="N56" s="48"/>
      <c r="O56" s="48"/>
      <c r="P56" s="47" t="s">
        <v>4</v>
      </c>
      <c r="Q56" s="18"/>
      <c r="R56" s="18"/>
      <c r="S56" s="18"/>
    </row>
    <row r="57" spans="1:19" x14ac:dyDescent="0.25">
      <c r="A57" s="18"/>
      <c r="B57" s="45"/>
      <c r="C57" s="8"/>
      <c r="D57" s="46">
        <f>'[1]NR 2025'!E57</f>
        <v>68.84</v>
      </c>
      <c r="E57" s="43"/>
      <c r="F57" s="42"/>
      <c r="G57" s="46">
        <f>'[1]NR 2025'!L57</f>
        <v>68.900000000000006</v>
      </c>
      <c r="H57" s="43"/>
      <c r="I57" s="42"/>
      <c r="J57" s="46">
        <f>'[1]NR 2025'!X57</f>
        <v>70.7</v>
      </c>
      <c r="K57" s="42"/>
      <c r="L57" s="18"/>
      <c r="M57" s="46">
        <v>68</v>
      </c>
      <c r="N57" s="18"/>
      <c r="O57" s="18"/>
      <c r="P57" s="46">
        <v>68</v>
      </c>
      <c r="Q57" s="18"/>
      <c r="R57" s="18"/>
      <c r="S57" s="18"/>
    </row>
    <row r="58" spans="1:19" x14ac:dyDescent="0.25">
      <c r="A58" s="18"/>
      <c r="B58" s="45"/>
      <c r="C58" s="44"/>
      <c r="D58" s="43"/>
      <c r="E58" s="43"/>
      <c r="F58" s="42"/>
      <c r="G58" s="43"/>
      <c r="H58" s="43"/>
      <c r="I58" s="42"/>
      <c r="J58" s="42"/>
      <c r="K58" s="42"/>
      <c r="L58" s="18"/>
      <c r="M58" s="18"/>
      <c r="N58" s="18"/>
      <c r="O58" s="18"/>
      <c r="P58" s="18"/>
      <c r="Q58" s="18"/>
      <c r="R58" s="18"/>
      <c r="S58" s="18"/>
    </row>
    <row r="59" spans="1:19" x14ac:dyDescent="0.25">
      <c r="A59" s="18"/>
      <c r="B59" s="41" t="s">
        <v>3</v>
      </c>
      <c r="C59" s="40"/>
      <c r="D59" s="160"/>
      <c r="E59" s="160"/>
      <c r="F59" s="160"/>
      <c r="G59" s="160"/>
      <c r="H59" s="160"/>
      <c r="I59" s="160"/>
      <c r="J59" s="160"/>
      <c r="K59" s="160"/>
      <c r="L59" s="39"/>
      <c r="M59" s="39"/>
      <c r="N59" s="39"/>
      <c r="O59" s="39"/>
      <c r="P59" s="39"/>
      <c r="Q59" s="39"/>
      <c r="R59" s="38"/>
      <c r="S59" s="18"/>
    </row>
    <row r="60" spans="1:19" ht="15.75" x14ac:dyDescent="0.25">
      <c r="A60" s="18"/>
      <c r="B60" s="37"/>
      <c r="C60" s="36"/>
      <c r="D60" s="36"/>
      <c r="E60" s="36"/>
      <c r="F60" s="36"/>
      <c r="G60" s="36"/>
      <c r="H60" s="36"/>
      <c r="I60" s="36"/>
      <c r="J60" s="36"/>
      <c r="K60" s="36"/>
      <c r="R60" s="35"/>
      <c r="S60" s="18"/>
    </row>
    <row r="61" spans="1:19" ht="17.25" x14ac:dyDescent="0.3">
      <c r="A61" s="18"/>
      <c r="B61" s="161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62"/>
      <c r="O61" s="162"/>
      <c r="P61" s="162"/>
      <c r="Q61" s="162"/>
      <c r="R61" s="163"/>
      <c r="S61" s="18"/>
    </row>
    <row r="62" spans="1:19" ht="15.75" x14ac:dyDescent="0.25">
      <c r="A62" s="18"/>
      <c r="B62" s="156"/>
      <c r="C62" s="157"/>
      <c r="D62" s="157"/>
      <c r="E62" s="157"/>
      <c r="F62" s="157"/>
      <c r="G62" s="157"/>
      <c r="H62" s="157"/>
      <c r="I62" s="157"/>
      <c r="J62" s="157"/>
      <c r="K62" s="157"/>
      <c r="R62" s="35"/>
      <c r="S62" s="18"/>
    </row>
    <row r="63" spans="1:19" ht="15.75" x14ac:dyDescent="0.25">
      <c r="A63" s="18"/>
      <c r="B63" s="156" t="s">
        <v>94</v>
      </c>
      <c r="C63" s="157"/>
      <c r="D63" s="157"/>
      <c r="E63" s="157"/>
      <c r="F63" s="157"/>
      <c r="G63" s="157"/>
      <c r="H63" s="157"/>
      <c r="I63" s="157"/>
      <c r="J63" s="157"/>
      <c r="K63" s="157"/>
      <c r="R63" s="35"/>
      <c r="S63" s="18"/>
    </row>
    <row r="64" spans="1:19" x14ac:dyDescent="0.25">
      <c r="A64" s="18"/>
      <c r="B64" s="158"/>
      <c r="C64" s="159"/>
      <c r="D64" s="159"/>
      <c r="E64" s="159"/>
      <c r="F64" s="159"/>
      <c r="G64" s="159"/>
      <c r="H64" s="159"/>
      <c r="I64" s="159"/>
      <c r="J64" s="159"/>
      <c r="K64" s="159"/>
      <c r="R64" s="35"/>
      <c r="S64" s="18"/>
    </row>
    <row r="65" spans="1:19" x14ac:dyDescent="0.25">
      <c r="A65" s="18"/>
      <c r="B65" s="6"/>
      <c r="D65" s="30"/>
      <c r="E65" s="30"/>
      <c r="F65" s="30"/>
      <c r="G65" s="30"/>
      <c r="H65" s="30"/>
      <c r="I65" s="30"/>
      <c r="J65" s="30"/>
      <c r="K65" s="30"/>
      <c r="R65" s="35"/>
      <c r="S65" s="18"/>
    </row>
    <row r="66" spans="1:19" x14ac:dyDescent="0.25">
      <c r="A66" s="18"/>
      <c r="B66" s="6"/>
      <c r="C66" s="7"/>
      <c r="D66" s="30"/>
      <c r="E66" s="30"/>
      <c r="F66" s="30"/>
      <c r="G66" s="30"/>
      <c r="H66" s="30"/>
      <c r="I66" s="30"/>
      <c r="J66" s="30"/>
      <c r="K66" s="30"/>
      <c r="R66" s="35"/>
      <c r="S66" s="18"/>
    </row>
    <row r="67" spans="1:19" x14ac:dyDescent="0.25">
      <c r="A67" s="18"/>
      <c r="B67" s="6"/>
      <c r="C67" s="5"/>
      <c r="D67" s="30"/>
      <c r="E67" s="30"/>
      <c r="F67" s="30"/>
      <c r="G67" s="30"/>
      <c r="H67" s="30"/>
      <c r="I67" s="30"/>
      <c r="J67" s="30"/>
      <c r="K67" s="30"/>
      <c r="R67" s="35"/>
      <c r="S67" s="18"/>
    </row>
    <row r="68" spans="1:19" x14ac:dyDescent="0.25">
      <c r="A68" s="18"/>
      <c r="B68" s="6"/>
      <c r="C68" s="5"/>
      <c r="D68" s="30"/>
      <c r="E68" s="30"/>
      <c r="F68" s="30"/>
      <c r="G68" s="30"/>
      <c r="H68" s="30"/>
      <c r="I68" s="30"/>
      <c r="J68" s="30"/>
      <c r="K68" s="30"/>
      <c r="R68" s="35"/>
      <c r="S68" s="18"/>
    </row>
    <row r="69" spans="1:19" x14ac:dyDescent="0.25">
      <c r="A69" s="18"/>
      <c r="B69" s="4"/>
      <c r="C69" s="3"/>
      <c r="D69" s="34"/>
      <c r="E69" s="34"/>
      <c r="F69" s="34"/>
      <c r="G69" s="34"/>
      <c r="H69" s="34"/>
      <c r="I69" s="34"/>
      <c r="J69" s="34"/>
      <c r="K69" s="34"/>
      <c r="L69" s="33"/>
      <c r="M69" s="33"/>
      <c r="N69" s="33"/>
      <c r="O69" s="33"/>
      <c r="P69" s="33"/>
      <c r="Q69" s="33"/>
      <c r="R69" s="32"/>
      <c r="S69" s="18"/>
    </row>
    <row r="70" spans="1:19" x14ac:dyDescent="0.25">
      <c r="A70" s="18"/>
      <c r="B70" s="2"/>
      <c r="C70" s="1"/>
      <c r="D70" s="25"/>
      <c r="E70" s="25"/>
      <c r="F70" s="25"/>
      <c r="G70" s="25"/>
      <c r="H70" s="25"/>
      <c r="I70" s="25"/>
      <c r="J70" s="25"/>
      <c r="K70" s="25"/>
      <c r="L70" s="18"/>
      <c r="M70" s="18"/>
      <c r="N70" s="18"/>
      <c r="O70" s="18"/>
      <c r="P70" s="18"/>
      <c r="Q70" s="18"/>
      <c r="R70" s="18"/>
      <c r="S70" s="18"/>
    </row>
    <row r="71" spans="1:19" x14ac:dyDescent="0.25">
      <c r="A71" s="18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18"/>
      <c r="M71" s="18"/>
      <c r="N71" s="18"/>
      <c r="O71" s="18"/>
      <c r="P71" s="18"/>
      <c r="Q71" s="18"/>
      <c r="R71" s="18"/>
      <c r="S71" s="18"/>
    </row>
    <row r="72" spans="1:19" x14ac:dyDescent="0.25">
      <c r="A72" s="18"/>
      <c r="B72" s="26" t="s">
        <v>2</v>
      </c>
      <c r="C72" s="31">
        <v>45579</v>
      </c>
      <c r="D72" s="30" t="s">
        <v>93</v>
      </c>
      <c r="E72" s="26"/>
      <c r="F72" s="26" t="s">
        <v>1</v>
      </c>
      <c r="G72" s="29" t="s">
        <v>92</v>
      </c>
      <c r="H72" s="26"/>
      <c r="I72" s="26"/>
      <c r="J72" s="26"/>
      <c r="K72" s="26"/>
      <c r="L72" s="18"/>
      <c r="M72" s="18"/>
      <c r="N72" s="18"/>
      <c r="O72" s="18"/>
      <c r="P72" s="18"/>
      <c r="Q72" s="18"/>
      <c r="R72" s="18"/>
      <c r="S72" s="18"/>
    </row>
    <row r="73" spans="1:19" ht="7.5" customHeight="1" x14ac:dyDescent="0.25">
      <c r="A73" s="18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18"/>
      <c r="M73" s="18"/>
      <c r="N73" s="18"/>
      <c r="O73" s="18"/>
      <c r="P73" s="18"/>
      <c r="Q73" s="18"/>
      <c r="R73" s="18"/>
      <c r="S73" s="18"/>
    </row>
    <row r="74" spans="1:19" x14ac:dyDescent="0.25">
      <c r="A74" s="18"/>
      <c r="B74" s="26"/>
      <c r="C74" s="26"/>
      <c r="D74" s="28"/>
      <c r="E74" s="26"/>
      <c r="F74" s="26" t="s">
        <v>0</v>
      </c>
      <c r="G74" s="27"/>
      <c r="H74" s="26"/>
      <c r="I74" s="26"/>
      <c r="J74" s="26"/>
      <c r="K74" s="26"/>
      <c r="L74" s="18"/>
      <c r="M74" s="18"/>
      <c r="N74" s="18"/>
      <c r="O74" s="18"/>
      <c r="P74" s="18"/>
      <c r="Q74" s="18"/>
      <c r="R74" s="18"/>
      <c r="S74" s="18"/>
    </row>
    <row r="75" spans="1:19" x14ac:dyDescent="0.25">
      <c r="A75" s="18"/>
      <c r="B75" s="26"/>
      <c r="C75" s="26"/>
      <c r="D75" s="28"/>
      <c r="E75" s="26"/>
      <c r="F75" s="26"/>
      <c r="G75" s="27"/>
      <c r="H75" s="26"/>
      <c r="I75" s="26"/>
      <c r="J75" s="26"/>
      <c r="K75" s="26"/>
      <c r="L75" s="18"/>
      <c r="M75" s="18"/>
      <c r="N75" s="18"/>
      <c r="O75" s="18"/>
      <c r="P75" s="18"/>
      <c r="Q75" s="18"/>
      <c r="R75" s="18"/>
      <c r="S75" s="18"/>
    </row>
    <row r="76" spans="1:19" x14ac:dyDescent="0.25">
      <c r="A76" s="18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18"/>
      <c r="M76" s="18"/>
      <c r="N76" s="18"/>
      <c r="O76" s="18"/>
      <c r="P76" s="18"/>
      <c r="Q76" s="18"/>
      <c r="R76" s="18"/>
      <c r="S76" s="18"/>
    </row>
    <row r="77" spans="1:19" x14ac:dyDescent="0.25">
      <c r="A77" s="18"/>
      <c r="B77" s="2"/>
      <c r="C77" s="1"/>
      <c r="D77" s="25"/>
      <c r="E77" s="25"/>
      <c r="F77" s="25"/>
      <c r="G77" s="25"/>
      <c r="H77" s="25"/>
      <c r="I77" s="25"/>
      <c r="J77" s="25"/>
      <c r="K77" s="25"/>
      <c r="L77" s="18"/>
      <c r="M77" s="18"/>
      <c r="N77" s="18"/>
      <c r="O77" s="18"/>
      <c r="P77" s="18"/>
      <c r="Q77" s="18"/>
      <c r="R77" s="18"/>
      <c r="S77" s="18"/>
    </row>
    <row r="94" ht="15" hidden="1" customHeight="1" x14ac:dyDescent="0.25"/>
    <row r="108" ht="15" hidden="1" customHeight="1" x14ac:dyDescent="0.25"/>
    <row r="109" ht="15" hidden="1" customHeight="1" x14ac:dyDescent="0.25"/>
  </sheetData>
  <mergeCells count="58">
    <mergeCell ref="J26:J27"/>
    <mergeCell ref="K26:K27"/>
    <mergeCell ref="J10:L10"/>
    <mergeCell ref="J12:L12"/>
    <mergeCell ref="J13:J14"/>
    <mergeCell ref="K13:K14"/>
    <mergeCell ref="B13:B14"/>
    <mergeCell ref="D4:K4"/>
    <mergeCell ref="D8:K8"/>
    <mergeCell ref="I13:I14"/>
    <mergeCell ref="G25:I25"/>
    <mergeCell ref="D12:F12"/>
    <mergeCell ref="D10:F10"/>
    <mergeCell ref="D13:D14"/>
    <mergeCell ref="D25:F25"/>
    <mergeCell ref="G10:I10"/>
    <mergeCell ref="G12:I12"/>
    <mergeCell ref="G13:G14"/>
    <mergeCell ref="H13:H14"/>
    <mergeCell ref="E13:E14"/>
    <mergeCell ref="C43:C44"/>
    <mergeCell ref="C46:C47"/>
    <mergeCell ref="B26:B27"/>
    <mergeCell ref="G26:G27"/>
    <mergeCell ref="H26:H27"/>
    <mergeCell ref="D26:D27"/>
    <mergeCell ref="E26:E27"/>
    <mergeCell ref="B63:K63"/>
    <mergeCell ref="B64:K64"/>
    <mergeCell ref="B62:K62"/>
    <mergeCell ref="D59:K59"/>
    <mergeCell ref="B61:R61"/>
    <mergeCell ref="C26:C27"/>
    <mergeCell ref="C13:C14"/>
    <mergeCell ref="L26:L27"/>
    <mergeCell ref="M10:O10"/>
    <mergeCell ref="M12:O12"/>
    <mergeCell ref="M13:M14"/>
    <mergeCell ref="N13:N14"/>
    <mergeCell ref="O13:O14"/>
    <mergeCell ref="M26:M27"/>
    <mergeCell ref="N26:N27"/>
    <mergeCell ref="O26:O27"/>
    <mergeCell ref="F26:F27"/>
    <mergeCell ref="F13:F14"/>
    <mergeCell ref="I26:I27"/>
    <mergeCell ref="L13:L14"/>
    <mergeCell ref="J25:L25"/>
    <mergeCell ref="P10:R10"/>
    <mergeCell ref="P12:R12"/>
    <mergeCell ref="P13:P14"/>
    <mergeCell ref="Q13:Q14"/>
    <mergeCell ref="R13:R14"/>
    <mergeCell ref="P25:R25"/>
    <mergeCell ref="P26:P27"/>
    <mergeCell ref="Q26:Q27"/>
    <mergeCell ref="R26:R27"/>
    <mergeCell ref="M25:O25"/>
  </mergeCells>
  <pageMargins left="0.70866141732283472" right="0.70866141732283472" top="0.78740157480314965" bottom="0.78740157480314965" header="0.31496062992125984" footer="0.31496062992125984"/>
  <pageSetup paperSize="8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ZŠ Březenec.</vt:lpstr>
      <vt:lpstr>'ZŠ Březenec.'!Oblast_tisku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Matějková Romana</cp:lastModifiedBy>
  <dcterms:created xsi:type="dcterms:W3CDTF">2024-11-14T06:20:45Z</dcterms:created>
  <dcterms:modified xsi:type="dcterms:W3CDTF">2024-11-14T07:54:52Z</dcterms:modified>
</cp:coreProperties>
</file>