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5\ŠKOLY\ŠKOLY po 27.9.2024 k 10.10.2024\"/>
    </mc:Choice>
  </mc:AlternateContent>
  <xr:revisionPtr revIDLastSave="0" documentId="13_ncr:1_{A32F8DEA-BECB-4E41-B911-6EF863A5D46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NR 2025" sheetId="3" r:id="rId1"/>
  </sheets>
  <definedNames>
    <definedName name="_xlnm.Print_Area" localSheetId="0">'NR 2025'!$A$1:$AC$96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3" l="1"/>
  <c r="G23" i="3"/>
  <c r="G18" i="3"/>
  <c r="H24" i="3" l="1"/>
  <c r="M20" i="3"/>
  <c r="M34" i="3" l="1"/>
  <c r="Z24" i="3" l="1"/>
  <c r="X24" i="3"/>
  <c r="W24" i="3"/>
  <c r="V24" i="3"/>
  <c r="T24" i="3"/>
  <c r="R24" i="3"/>
  <c r="Q24" i="3"/>
  <c r="P24" i="3"/>
  <c r="N24" i="3"/>
  <c r="L24" i="3"/>
  <c r="K24" i="3"/>
  <c r="J24" i="3"/>
  <c r="F24" i="3"/>
  <c r="E24" i="3"/>
  <c r="D24" i="3"/>
  <c r="G24" i="3" l="1"/>
  <c r="S24" i="3"/>
  <c r="Y24" i="3"/>
  <c r="M24" i="3"/>
  <c r="Y54" i="3"/>
  <c r="Y53" i="3"/>
  <c r="Y52" i="3"/>
  <c r="Y51" i="3"/>
  <c r="Y50" i="3"/>
  <c r="S54" i="3"/>
  <c r="S53" i="3"/>
  <c r="S52" i="3"/>
  <c r="S51" i="3"/>
  <c r="S50" i="3"/>
  <c r="G53" i="3"/>
  <c r="M53" i="3" s="1"/>
  <c r="G54" i="3"/>
  <c r="M54" i="3" s="1"/>
  <c r="Z39" i="3"/>
  <c r="X39" i="3"/>
  <c r="W39" i="3"/>
  <c r="W40" i="3" s="1"/>
  <c r="V39" i="3"/>
  <c r="Y38" i="3"/>
  <c r="Y37" i="3"/>
  <c r="Y36" i="3"/>
  <c r="Y35" i="3"/>
  <c r="Y34" i="3"/>
  <c r="Y33" i="3"/>
  <c r="Y32" i="3"/>
  <c r="Y31" i="3"/>
  <c r="Y30" i="3"/>
  <c r="Y29" i="3"/>
  <c r="Y28" i="3"/>
  <c r="Y23" i="3"/>
  <c r="Y22" i="3"/>
  <c r="Y21" i="3"/>
  <c r="Y20" i="3"/>
  <c r="Y19" i="3"/>
  <c r="Y18" i="3"/>
  <c r="Y17" i="3"/>
  <c r="Y16" i="3"/>
  <c r="Y15" i="3"/>
  <c r="U15" i="3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U21" i="3"/>
  <c r="S20" i="3"/>
  <c r="U20" i="3" s="1"/>
  <c r="S19" i="3"/>
  <c r="U19" i="3" s="1"/>
  <c r="S18" i="3"/>
  <c r="U18" i="3" s="1"/>
  <c r="S17" i="3"/>
  <c r="U17" i="3" s="1"/>
  <c r="S16" i="3"/>
  <c r="U16" i="3" s="1"/>
  <c r="U24" i="3" l="1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28" i="3"/>
  <c r="AA24" i="3" l="1"/>
  <c r="AA39" i="3"/>
  <c r="Y40" i="3"/>
  <c r="S40" i="3"/>
  <c r="U40" i="3"/>
  <c r="G38" i="3"/>
  <c r="AA40" i="3" l="1"/>
  <c r="AA41" i="3" s="1"/>
  <c r="U41" i="3"/>
  <c r="G51" i="3" l="1"/>
  <c r="M51" i="3" s="1"/>
  <c r="G52" i="3"/>
  <c r="M52" i="3" s="1"/>
  <c r="M50" i="3" l="1"/>
  <c r="N39" i="3"/>
  <c r="L39" i="3"/>
  <c r="K39" i="3"/>
  <c r="M38" i="3"/>
  <c r="M37" i="3"/>
  <c r="M36" i="3"/>
  <c r="M35" i="3"/>
  <c r="O34" i="3"/>
  <c r="AB34" i="3" s="1"/>
  <c r="M33" i="3"/>
  <c r="M32" i="3"/>
  <c r="M31" i="3"/>
  <c r="J39" i="3"/>
  <c r="M29" i="3"/>
  <c r="M28" i="3"/>
  <c r="M23" i="3"/>
  <c r="M22" i="3"/>
  <c r="M21" i="3"/>
  <c r="M19" i="3"/>
  <c r="M18" i="3"/>
  <c r="M17" i="3"/>
  <c r="M16" i="3"/>
  <c r="M15" i="3"/>
  <c r="F39" i="3"/>
  <c r="E39" i="3"/>
  <c r="H39" i="3"/>
  <c r="I38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I20" i="3"/>
  <c r="O38" i="3" l="1"/>
  <c r="AB38" i="3" s="1"/>
  <c r="O20" i="3"/>
  <c r="AB20" i="3" s="1"/>
  <c r="O15" i="3"/>
  <c r="AB15" i="3" s="1"/>
  <c r="O21" i="3"/>
  <c r="AB21" i="3" s="1"/>
  <c r="O16" i="3"/>
  <c r="AB16" i="3" s="1"/>
  <c r="O22" i="3"/>
  <c r="AB22" i="3" s="1"/>
  <c r="O17" i="3"/>
  <c r="AB17" i="3" s="1"/>
  <c r="O23" i="3"/>
  <c r="AB23" i="3" s="1"/>
  <c r="O18" i="3"/>
  <c r="AB18" i="3" s="1"/>
  <c r="O19" i="3"/>
  <c r="AB19" i="3" s="1"/>
  <c r="M39" i="3"/>
  <c r="I21" i="3"/>
  <c r="I17" i="3"/>
  <c r="I34" i="3"/>
  <c r="I29" i="3"/>
  <c r="I16" i="3"/>
  <c r="I37" i="3"/>
  <c r="I33" i="3"/>
  <c r="O35" i="3"/>
  <c r="AB35" i="3" s="1"/>
  <c r="I23" i="3"/>
  <c r="I19" i="3"/>
  <c r="I36" i="3"/>
  <c r="I32" i="3"/>
  <c r="O28" i="3"/>
  <c r="AB28" i="3" s="1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K40" i="3"/>
  <c r="E40" i="3"/>
  <c r="N40" i="3"/>
  <c r="J40" i="3"/>
  <c r="M30" i="3"/>
  <c r="O36" i="3"/>
  <c r="AB36" i="3" s="1"/>
  <c r="L40" i="3"/>
  <c r="H40" i="3"/>
  <c r="D39" i="3"/>
  <c r="F40" i="3"/>
  <c r="I24" i="3" l="1"/>
  <c r="O24" i="3"/>
  <c r="AB24" i="3" s="1"/>
  <c r="I39" i="3"/>
  <c r="O30" i="3"/>
  <c r="AB30" i="3" s="1"/>
  <c r="D40" i="3"/>
  <c r="G39" i="3"/>
  <c r="G40" i="3" s="1"/>
  <c r="M40" i="3"/>
  <c r="O39" i="3" l="1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<sst xmlns="http://schemas.openxmlformats.org/spreadsheetml/2006/main" count="198" uniqueCount="109">
  <si>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</si>
  <si>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</si>
  <si>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</si>
  <si>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</si>
  <si>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</si>
  <si>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</si>
  <si>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</si>
  <si>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</si>
  <si>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</si>
  <si>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</si>
  <si>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</si>
  <si>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</si>
  <si>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</si>
  <si>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</si>
  <si>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</si>
  <si>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</si>
  <si>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</si>
  <si>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</si>
  <si>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</si>
  <si>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</si>
  <si>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</si>
  <si>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</si>
  <si>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</si>
  <si>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</si>
  <si>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</si>
  <si>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</si>
  <si>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</si>
  <si>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</si>
  <si>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</si>
  <si>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</si>
  <si>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</si>
  <si>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</si>
  <si>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</si>
  <si>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</si>
  <si>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</si>
  <si>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</si>
  <si>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</si>
  <si>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</si>
  <si>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</si>
  <si>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</si>
  <si>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</si>
  <si>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</si>
  <si>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</si>
  <si>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</si>
  <si>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</si>
  <si>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</si>
  <si>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</si>
  <si>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</si>
  <si>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</si>
  <si>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</si>
  <si>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</si>
  <si>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</si>
  <si>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</si>
  <si>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</si>
  <si>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</si>
  <si>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</si>
  <si>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</si>
  <si>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</si>
  <si>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</si>
  <si>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</si>
  <si>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</si>
  <si>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</si>
  <si>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</si>
  <si>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</si>
  <si>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</si>
  <si>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</si>
  <si>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</si>
  <si>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</si>
  <si>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</si>
  <si>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</si>
  <si>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</si>
  <si>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</si>
  <si>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</si>
  <si>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</si>
  <si>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</si>
  <si>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</si>
  <si>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</si>
  <si>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</si>
  <si>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</si>
  <si>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</si>
  <si>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</si>
  <si>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</si>
  <si>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</si>
  <si>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</si>
  <si>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</si>
  <si>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</si>
  <si>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</si>
  <si>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</si>
  <si>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</si>
  <si>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</si>
  <si>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</si>
  <si>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</si>
  <si>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</si>
  <si>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</si>
  <si>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</si>
  <si>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</si>
  <si>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</si>
  <si>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</si>
  <si>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</si>
  <si>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Návrh rozpočtu 2025</t>
  </si>
  <si>
    <t>Skutečnost k 31.12.2023</t>
  </si>
  <si>
    <t>Schválený rozpočet (plán NaV 2024)</t>
  </si>
  <si>
    <t>Skutečnost k 30.6.2024</t>
  </si>
  <si>
    <t>Plán 2025 (návrh rozpočtu organizace)</t>
  </si>
  <si>
    <t>Porovnání s rokem 2024</t>
  </si>
  <si>
    <t>Základní škola Chomutov, Kadaňská 2334, 430 03 Chomutov</t>
  </si>
  <si>
    <t>Kadaňská 2334, 430 03 Chomutov</t>
  </si>
  <si>
    <t>Hana Novotná</t>
  </si>
  <si>
    <t>Mgr. Ilona Zahálková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</si>
</sst>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0" fillId="0" borderId="0"/>
    <xf numFmtId="9" fontId="19" fillId="0" borderId="0" applyFont="0" applyFill="0" applyBorder="0" applyAlignment="0" applyProtection="0"/>
  </cellStyleXfs>
  <cellXfs count="286">
    <xf numFmtId="0" fontId="0" fillId="0" borderId="0" xfId="0"/>
    <xf numFmtId="10" fontId="0" fillId="0" borderId="0" xfId="0" applyNumberFormat="1" applyFont="1"/>
    <xf numFmtId="0" fontId="11" fillId="0" borderId="0" xfId="2" applyFont="1" applyBorder="1" applyProtection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11" fillId="0" borderId="22" xfId="2" applyFont="1" applyBorder="1" applyProtection="1"/>
    <xf numFmtId="0" fontId="11" fillId="0" borderId="0" xfId="0" applyFont="1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1" fillId="0" borderId="0" xfId="2" applyFont="1" applyFill="1" applyBorder="1" applyProtection="1"/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1" fillId="0" borderId="22" xfId="2" applyFont="1" applyFill="1" applyBorder="1" applyProtection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11" borderId="51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9" xfId="0" applyNumberFormat="1" applyFont="1" applyFill="1" applyBorder="1" applyAlignment="1" applyProtection="1">
      <alignment horizontal="right"/>
      <protection locked="0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10" borderId="49" xfId="0" applyNumberFormat="1" applyFont="1" applyFill="1" applyBorder="1" applyAlignment="1" applyProtection="1">
      <alignment horizontal="right"/>
      <protection locked="0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2" borderId="15" xfId="0" applyNumberFormat="1" applyFont="1" applyFill="1" applyBorder="1" applyAlignment="1" applyProtection="1">
      <alignment horizontal="right"/>
      <protection locked="0"/>
    </xf>
    <xf numFmtId="166" fontId="0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0" fillId="0" borderId="23" xfId="0" applyNumberFormat="1" applyFont="1" applyBorder="1" applyAlignment="1" applyProtection="1">
      <alignment horizontal="right"/>
      <protection locked="0"/>
    </xf>
    <xf numFmtId="166" fontId="0" fillId="0" borderId="1" xfId="0" applyNumberFormat="1" applyFont="1" applyBorder="1" applyAlignment="1" applyProtection="1">
      <alignment horizontal="right"/>
      <protection locked="0"/>
    </xf>
    <xf numFmtId="166" fontId="0" fillId="0" borderId="15" xfId="0" applyNumberFormat="1" applyFont="1" applyBorder="1" applyAlignment="1" applyProtection="1">
      <alignment horizontal="right"/>
      <protection locked="0"/>
    </xf>
    <xf numFmtId="166" fontId="0" fillId="11" borderId="11" xfId="0" applyNumberFormat="1" applyFont="1" applyFill="1" applyBorder="1" applyAlignment="1" applyProtection="1">
      <alignment horizontal="right"/>
    </xf>
    <xf numFmtId="166" fontId="0" fillId="11" borderId="44" xfId="0" applyNumberFormat="1" applyFont="1" applyFill="1" applyBorder="1" applyAlignment="1" applyProtection="1">
      <alignment horizontal="right"/>
    </xf>
    <xf numFmtId="166" fontId="0" fillId="0" borderId="44" xfId="0" applyNumberFormat="1" applyFont="1" applyBorder="1" applyAlignment="1" applyProtection="1">
      <alignment horizontal="right"/>
      <protection locked="0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6" xfId="0" applyNumberFormat="1" applyFont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4" xfId="0" applyNumberFormat="1" applyFont="1" applyFill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0" fillId="0" borderId="4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165" fontId="0" fillId="0" borderId="40" xfId="0" applyNumberFormat="1" applyFont="1" applyBorder="1" applyProtection="1">
      <protection locked="0"/>
    </xf>
    <xf numFmtId="165" fontId="1" fillId="5" borderId="34" xfId="0" applyNumberFormat="1" applyFont="1" applyFill="1" applyBorder="1" applyProtection="1"/>
    <xf numFmtId="10" fontId="7" fillId="0" borderId="23" xfId="3" applyNumberFormat="1" applyFont="1" applyFill="1" applyBorder="1" applyProtection="1"/>
    <xf numFmtId="10" fontId="7" fillId="0" borderId="14" xfId="3" applyNumberFormat="1" applyFont="1" applyFill="1" applyBorder="1" applyProtection="1"/>
    <xf numFmtId="10" fontId="7" fillId="15" borderId="30" xfId="3" applyNumberFormat="1" applyFont="1" applyFill="1" applyBorder="1" applyProtection="1"/>
    <xf numFmtId="10" fontId="7" fillId="9" borderId="3" xfId="3" applyNumberFormat="1" applyFont="1" applyFill="1" applyBorder="1" applyProtection="1"/>
    <xf numFmtId="10" fontId="7" fillId="10" borderId="3" xfId="3" applyNumberFormat="1" applyFont="1" applyFill="1" applyBorder="1" applyProtection="1"/>
    <xf numFmtId="10" fontId="7" fillId="2" borderId="23" xfId="3" applyNumberFormat="1" applyFont="1" applyFill="1" applyBorder="1" applyProtection="1"/>
    <xf numFmtId="10" fontId="15" fillId="0" borderId="30" xfId="3" applyNumberFormat="1" applyFont="1" applyFill="1" applyBorder="1" applyAlignment="1" applyProtection="1">
      <alignment horizontal="center" vertical="center" wrapText="1"/>
    </xf>
    <xf numFmtId="10" fontId="15" fillId="0" borderId="14" xfId="3" applyNumberFormat="1" applyFont="1" applyFill="1" applyBorder="1" applyAlignment="1" applyProtection="1">
      <alignment horizontal="center" vertical="center" wrapText="1"/>
    </xf>
    <xf numFmtId="10" fontId="15" fillId="0" borderId="21" xfId="3" applyNumberFormat="1" applyFont="1" applyFill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6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76"/>
  <sheetViews>
    <sheetView showGridLines="0" tabSelected="1" zoomScale="80" zoomScaleNormal="80" zoomScaleSheetLayoutView="80" workbookViewId="0">
      <selection activeCell="V30" sqref="V30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1" bestFit="1" customWidth="1"/>
    <col min="14" max="14" width="13.28515625" customWidth="1"/>
    <col min="15" max="15" width="13.57031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3" hidden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5"/>
      <c r="P1" s="5"/>
      <c r="Q1" s="5"/>
      <c r="R1" s="5"/>
      <c r="S1" s="5"/>
      <c r="T1" s="5"/>
      <c r="U1" s="5"/>
      <c r="V1" s="4"/>
      <c r="W1" s="4"/>
      <c r="X1" s="4"/>
      <c r="Y1" s="4"/>
      <c r="Z1" s="4"/>
      <c r="AA1" s="4"/>
      <c r="AB1" s="4"/>
      <c r="AC1" s="4"/>
    </row>
    <row r="2" spans="1:30" ht="21" x14ac:dyDescent="0.35">
      <c r="A2" s="5"/>
      <c r="B2" s="7" t="s">
        <v>99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  <c r="AA2" s="4"/>
      <c r="AB2" s="4"/>
      <c r="AC2" s="4"/>
    </row>
    <row r="3" spans="1:30" ht="7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5"/>
      <c r="O3" s="5"/>
      <c r="P3" s="5"/>
      <c r="Q3" s="5"/>
      <c r="R3" s="5"/>
      <c r="S3" s="5"/>
      <c r="T3" s="5"/>
      <c r="U3" s="5"/>
      <c r="V3" s="4"/>
      <c r="W3" s="4"/>
      <c r="X3" s="4"/>
      <c r="Y3" s="4"/>
      <c r="Z3" s="4"/>
      <c r="AA3" s="4"/>
      <c r="AB3" s="4"/>
      <c r="AC3" s="4"/>
    </row>
    <row r="4" spans="1:30" ht="21" x14ac:dyDescent="0.35">
      <c r="A4" s="5"/>
      <c r="B4" s="5" t="s">
        <v>43</v>
      </c>
      <c r="C4" s="5"/>
      <c r="D4" s="258" t="s">
        <v>105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4"/>
      <c r="W4" s="4"/>
      <c r="X4" s="4"/>
      <c r="Y4" s="4"/>
      <c r="Z4" s="4"/>
      <c r="AA4" s="4"/>
      <c r="AB4" s="4"/>
      <c r="AC4" s="4"/>
    </row>
    <row r="5" spans="1:30" ht="3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5"/>
      <c r="O5" s="5"/>
      <c r="P5" s="5"/>
      <c r="Q5" s="5"/>
      <c r="R5" s="5"/>
      <c r="S5" s="5"/>
      <c r="T5" s="5"/>
      <c r="U5" s="5"/>
      <c r="V5" s="4"/>
      <c r="W5" s="4"/>
      <c r="X5" s="4"/>
      <c r="Y5" s="4"/>
      <c r="Z5" s="4"/>
      <c r="AA5" s="4"/>
      <c r="AB5" s="4"/>
      <c r="AC5" s="4"/>
    </row>
    <row r="6" spans="1:30" x14ac:dyDescent="0.25">
      <c r="A6" s="5"/>
      <c r="B6" s="5" t="s">
        <v>44</v>
      </c>
      <c r="C6" s="5"/>
      <c r="D6" s="88">
        <v>46789707</v>
      </c>
      <c r="E6" s="5"/>
      <c r="F6" s="5"/>
      <c r="G6" s="5"/>
      <c r="H6" s="5"/>
      <c r="I6" s="5"/>
      <c r="J6" s="5"/>
      <c r="K6" s="5"/>
      <c r="L6" s="5"/>
      <c r="M6" s="6"/>
      <c r="N6" s="5"/>
      <c r="O6" s="5"/>
      <c r="P6" s="5"/>
      <c r="Q6" s="5"/>
      <c r="R6" s="5"/>
      <c r="S6" s="5"/>
      <c r="T6" s="5"/>
      <c r="U6" s="5"/>
      <c r="V6" s="4"/>
      <c r="W6" s="4"/>
      <c r="X6" s="4"/>
      <c r="Y6" s="4"/>
      <c r="Z6" s="4"/>
      <c r="AA6" s="4"/>
      <c r="AB6" s="4"/>
      <c r="AC6" s="4"/>
    </row>
    <row r="7" spans="1:30" ht="3.75" customHeight="1" x14ac:dyDescent="0.25">
      <c r="A7" s="5"/>
      <c r="B7" s="5"/>
      <c r="C7" s="5"/>
      <c r="D7" s="8"/>
      <c r="E7" s="5"/>
      <c r="F7" s="5"/>
      <c r="G7" s="5"/>
      <c r="H7" s="5"/>
      <c r="I7" s="5"/>
      <c r="J7" s="5"/>
      <c r="K7" s="5"/>
      <c r="L7" s="5"/>
      <c r="M7" s="6"/>
      <c r="N7" s="5"/>
      <c r="O7" s="5"/>
      <c r="P7" s="5"/>
      <c r="Q7" s="5"/>
      <c r="R7" s="5"/>
      <c r="S7" s="5"/>
      <c r="T7" s="5"/>
      <c r="U7" s="5"/>
      <c r="V7" s="4"/>
      <c r="W7" s="4"/>
      <c r="X7" s="4"/>
      <c r="Y7" s="4"/>
      <c r="Z7" s="4"/>
      <c r="AA7" s="4"/>
      <c r="AB7" s="4"/>
      <c r="AC7" s="4"/>
    </row>
    <row r="8" spans="1:30" x14ac:dyDescent="0.25">
      <c r="A8" s="5"/>
      <c r="B8" s="5" t="s">
        <v>45</v>
      </c>
      <c r="C8" s="5"/>
      <c r="D8" s="259" t="s">
        <v>106</v>
      </c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4"/>
      <c r="W8" s="4"/>
      <c r="X8" s="4"/>
      <c r="Y8" s="4"/>
      <c r="Z8" s="4"/>
      <c r="AA8" s="4"/>
      <c r="AB8" s="4"/>
      <c r="AC8" s="4"/>
    </row>
    <row r="9" spans="1:30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5"/>
      <c r="O9" s="5"/>
      <c r="P9" s="5"/>
      <c r="Q9" s="5"/>
      <c r="R9" s="5"/>
      <c r="S9" s="5"/>
      <c r="T9" s="5"/>
      <c r="U9" s="5"/>
      <c r="V9" s="4"/>
      <c r="W9" s="4"/>
      <c r="X9" s="4"/>
      <c r="Y9" s="4"/>
      <c r="Z9" s="4"/>
      <c r="AA9" s="4"/>
      <c r="AB9" s="4"/>
      <c r="AC9" s="4"/>
    </row>
    <row r="10" spans="1:30" ht="29.25" customHeight="1" thickBot="1" x14ac:dyDescent="0.3">
      <c r="A10" s="5"/>
      <c r="B10" s="283" t="s">
        <v>37</v>
      </c>
      <c r="C10" s="264" t="s">
        <v>38</v>
      </c>
      <c r="D10" s="244" t="s">
        <v>100</v>
      </c>
      <c r="E10" s="245"/>
      <c r="F10" s="245"/>
      <c r="G10" s="245"/>
      <c r="H10" s="245"/>
      <c r="I10" s="246"/>
      <c r="J10" s="244" t="s">
        <v>101</v>
      </c>
      <c r="K10" s="245"/>
      <c r="L10" s="245"/>
      <c r="M10" s="245"/>
      <c r="N10" s="245"/>
      <c r="O10" s="246"/>
      <c r="P10" s="244" t="s">
        <v>102</v>
      </c>
      <c r="Q10" s="245"/>
      <c r="R10" s="245"/>
      <c r="S10" s="245"/>
      <c r="T10" s="245"/>
      <c r="U10" s="246"/>
      <c r="V10" s="244" t="s">
        <v>103</v>
      </c>
      <c r="W10" s="245"/>
      <c r="X10" s="245"/>
      <c r="Y10" s="245"/>
      <c r="Z10" s="245"/>
      <c r="AA10" s="246"/>
      <c r="AB10" s="227" t="s">
        <v>104</v>
      </c>
      <c r="AC10" s="4"/>
      <c r="AD10" s="4"/>
    </row>
    <row r="11" spans="1:30" ht="30.75" customHeight="1" thickBot="1" x14ac:dyDescent="0.3">
      <c r="A11" s="5"/>
      <c r="B11" s="284"/>
      <c r="C11" s="265"/>
      <c r="D11" s="230" t="s">
        <v>39</v>
      </c>
      <c r="E11" s="231"/>
      <c r="F11" s="231"/>
      <c r="G11" s="232"/>
      <c r="H11" s="9" t="s">
        <v>40</v>
      </c>
      <c r="I11" s="9" t="s">
        <v>61</v>
      </c>
      <c r="J11" s="230" t="s">
        <v>39</v>
      </c>
      <c r="K11" s="231"/>
      <c r="L11" s="231"/>
      <c r="M11" s="232"/>
      <c r="N11" s="9" t="s">
        <v>40</v>
      </c>
      <c r="O11" s="9" t="s">
        <v>61</v>
      </c>
      <c r="P11" s="230" t="s">
        <v>39</v>
      </c>
      <c r="Q11" s="231"/>
      <c r="R11" s="231"/>
      <c r="S11" s="232"/>
      <c r="T11" s="9" t="s">
        <v>40</v>
      </c>
      <c r="U11" s="9" t="s">
        <v>61</v>
      </c>
      <c r="V11" s="230" t="s">
        <v>39</v>
      </c>
      <c r="W11" s="231"/>
      <c r="X11" s="231"/>
      <c r="Y11" s="232"/>
      <c r="Z11" s="9" t="s">
        <v>40</v>
      </c>
      <c r="AA11" s="9" t="s">
        <v>61</v>
      </c>
      <c r="AB11" s="228"/>
      <c r="AC11" s="4"/>
      <c r="AD11" s="4"/>
    </row>
    <row r="12" spans="1:30" ht="15.75" customHeight="1" thickBot="1" x14ac:dyDescent="0.3">
      <c r="A12" s="5"/>
      <c r="B12" s="284"/>
      <c r="C12" s="266"/>
      <c r="D12" s="233" t="s">
        <v>62</v>
      </c>
      <c r="E12" s="234"/>
      <c r="F12" s="234"/>
      <c r="G12" s="234"/>
      <c r="H12" s="234"/>
      <c r="I12" s="235"/>
      <c r="J12" s="233" t="s">
        <v>62</v>
      </c>
      <c r="K12" s="234"/>
      <c r="L12" s="234"/>
      <c r="M12" s="234"/>
      <c r="N12" s="234"/>
      <c r="O12" s="235"/>
      <c r="P12" s="233" t="s">
        <v>62</v>
      </c>
      <c r="Q12" s="234"/>
      <c r="R12" s="234"/>
      <c r="S12" s="234"/>
      <c r="T12" s="234"/>
      <c r="U12" s="235"/>
      <c r="V12" s="233" t="s">
        <v>62</v>
      </c>
      <c r="W12" s="234"/>
      <c r="X12" s="234"/>
      <c r="Y12" s="234"/>
      <c r="Z12" s="234"/>
      <c r="AA12" s="235"/>
      <c r="AB12" s="228"/>
      <c r="AC12" s="4"/>
      <c r="AD12" s="4"/>
    </row>
    <row r="13" spans="1:30" ht="15.75" customHeight="1" thickBot="1" x14ac:dyDescent="0.3">
      <c r="A13" s="5"/>
      <c r="B13" s="285"/>
      <c r="C13" s="267"/>
      <c r="D13" s="236" t="s">
        <v>57</v>
      </c>
      <c r="E13" s="237"/>
      <c r="F13" s="237"/>
      <c r="G13" s="251" t="s">
        <v>63</v>
      </c>
      <c r="H13" s="253" t="s">
        <v>66</v>
      </c>
      <c r="I13" s="238" t="s">
        <v>62</v>
      </c>
      <c r="J13" s="236" t="s">
        <v>57</v>
      </c>
      <c r="K13" s="237"/>
      <c r="L13" s="237"/>
      <c r="M13" s="251" t="s">
        <v>63</v>
      </c>
      <c r="N13" s="253" t="s">
        <v>66</v>
      </c>
      <c r="O13" s="238" t="s">
        <v>62</v>
      </c>
      <c r="P13" s="236" t="s">
        <v>57</v>
      </c>
      <c r="Q13" s="237"/>
      <c r="R13" s="237"/>
      <c r="S13" s="251" t="s">
        <v>63</v>
      </c>
      <c r="T13" s="253" t="s">
        <v>66</v>
      </c>
      <c r="U13" s="238" t="s">
        <v>62</v>
      </c>
      <c r="V13" s="236" t="s">
        <v>57</v>
      </c>
      <c r="W13" s="237"/>
      <c r="X13" s="237"/>
      <c r="Y13" s="251" t="s">
        <v>63</v>
      </c>
      <c r="Z13" s="253" t="s">
        <v>66</v>
      </c>
      <c r="AA13" s="238" t="s">
        <v>62</v>
      </c>
      <c r="AB13" s="228"/>
      <c r="AC13" s="4"/>
      <c r="AD13" s="4"/>
    </row>
    <row r="14" spans="1:30" ht="15.75" thickBot="1" x14ac:dyDescent="0.3">
      <c r="A14" s="5"/>
      <c r="B14" s="10"/>
      <c r="C14" s="11"/>
      <c r="D14" s="143" t="s">
        <v>58</v>
      </c>
      <c r="E14" s="144" t="s">
        <v>90</v>
      </c>
      <c r="F14" s="144" t="s">
        <v>59</v>
      </c>
      <c r="G14" s="252"/>
      <c r="H14" s="254"/>
      <c r="I14" s="239"/>
      <c r="J14" s="143" t="s">
        <v>58</v>
      </c>
      <c r="K14" s="144" t="s">
        <v>90</v>
      </c>
      <c r="L14" s="144" t="s">
        <v>59</v>
      </c>
      <c r="M14" s="252"/>
      <c r="N14" s="254"/>
      <c r="O14" s="239"/>
      <c r="P14" s="143" t="s">
        <v>58</v>
      </c>
      <c r="Q14" s="144" t="s">
        <v>90</v>
      </c>
      <c r="R14" s="144" t="s">
        <v>59</v>
      </c>
      <c r="S14" s="252"/>
      <c r="T14" s="254"/>
      <c r="U14" s="239"/>
      <c r="V14" s="143" t="s">
        <v>58</v>
      </c>
      <c r="W14" s="144" t="s">
        <v>90</v>
      </c>
      <c r="X14" s="144" t="s">
        <v>59</v>
      </c>
      <c r="Y14" s="252"/>
      <c r="Z14" s="254"/>
      <c r="AA14" s="239"/>
      <c r="AB14" s="229"/>
      <c r="AC14" s="4"/>
      <c r="AD14" s="4"/>
    </row>
    <row r="15" spans="1:30" x14ac:dyDescent="0.25">
      <c r="A15" s="5"/>
      <c r="B15" s="35" t="s">
        <v>0</v>
      </c>
      <c r="C15" s="128" t="s">
        <v>52</v>
      </c>
      <c r="D15" s="12"/>
      <c r="E15" s="13"/>
      <c r="F15" s="56">
        <v>2582.1999999999998</v>
      </c>
      <c r="G15" s="63">
        <v>2582.1999999999998</v>
      </c>
      <c r="H15" s="66">
        <v>186.4</v>
      </c>
      <c r="I15" s="14">
        <f>G15+H15</f>
        <v>2768.6</v>
      </c>
      <c r="J15" s="163"/>
      <c r="K15" s="164"/>
      <c r="L15" s="165">
        <v>2000</v>
      </c>
      <c r="M15" s="166">
        <f t="shared" ref="M15:M23" si="0">SUM(J15:L15)</f>
        <v>2000</v>
      </c>
      <c r="N15" s="167">
        <v>200</v>
      </c>
      <c r="O15" s="168">
        <f>M15+N15</f>
        <v>2200</v>
      </c>
      <c r="P15" s="12"/>
      <c r="Q15" s="13"/>
      <c r="R15" s="158">
        <v>1532.2</v>
      </c>
      <c r="S15" s="63">
        <v>1532.2</v>
      </c>
      <c r="T15" s="66">
        <v>107.7</v>
      </c>
      <c r="U15" s="14">
        <f>S15+T15</f>
        <v>1639.9</v>
      </c>
      <c r="V15" s="12"/>
      <c r="W15" s="13"/>
      <c r="X15" s="56">
        <v>2000</v>
      </c>
      <c r="Y15" s="63">
        <f>SUM(V15:X15)</f>
        <v>2000</v>
      </c>
      <c r="Z15" s="66">
        <v>200</v>
      </c>
      <c r="AA15" s="14">
        <f>Y15+Z15</f>
        <v>2200</v>
      </c>
      <c r="AB15" s="214">
        <f>IFERROR(AA15/O15,0)</f>
        <v>1</v>
      </c>
      <c r="AC15" s="4"/>
      <c r="AD15" s="4"/>
    </row>
    <row r="16" spans="1:30" x14ac:dyDescent="0.25">
      <c r="A16" s="5"/>
      <c r="B16" s="15" t="s">
        <v>1</v>
      </c>
      <c r="C16" s="129" t="s">
        <v>60</v>
      </c>
      <c r="D16" s="57">
        <v>6109</v>
      </c>
      <c r="E16" s="16"/>
      <c r="F16" s="16"/>
      <c r="G16" s="64">
        <f t="shared" ref="G16:G18" si="1">SUM(D16:F16)</f>
        <v>6109</v>
      </c>
      <c r="H16" s="67"/>
      <c r="I16" s="14">
        <f t="shared" ref="I16:I23" si="2">G16+H16</f>
        <v>6109</v>
      </c>
      <c r="J16" s="169">
        <v>6432.3</v>
      </c>
      <c r="K16" s="170"/>
      <c r="L16" s="170"/>
      <c r="M16" s="171">
        <f t="shared" si="0"/>
        <v>6432.3</v>
      </c>
      <c r="N16" s="172"/>
      <c r="O16" s="168">
        <f t="shared" ref="O16:O20" si="3">M16+N16</f>
        <v>6432.3</v>
      </c>
      <c r="P16" s="57">
        <v>3104.6</v>
      </c>
      <c r="Q16" s="157"/>
      <c r="R16" s="16"/>
      <c r="S16" s="64">
        <f t="shared" ref="S16:S23" si="4">SUM(P16:R16)</f>
        <v>3104.6</v>
      </c>
      <c r="T16" s="67"/>
      <c r="U16" s="14">
        <f t="shared" ref="U16:U20" si="5">S16+T16</f>
        <v>3104.6</v>
      </c>
      <c r="V16" s="57">
        <v>6209</v>
      </c>
      <c r="W16" s="16"/>
      <c r="X16" s="16"/>
      <c r="Y16" s="64">
        <f t="shared" ref="Y16:Y23" si="6">SUM(V16:X16)</f>
        <v>6209</v>
      </c>
      <c r="Z16" s="67"/>
      <c r="AA16" s="14">
        <f t="shared" ref="AA16:AA20" si="7">Y16+Z16</f>
        <v>6209</v>
      </c>
      <c r="AB16" s="214">
        <f t="shared" ref="AB16:AB24" si="8">IFERROR(AA16/O16,0)</f>
        <v>0.96528457938839918</v>
      </c>
      <c r="AC16" s="4"/>
      <c r="AD16" s="4"/>
    </row>
    <row r="17" spans="1:30" x14ac:dyDescent="0.25">
      <c r="A17" s="5"/>
      <c r="B17" s="15" t="s">
        <v>3</v>
      </c>
      <c r="C17" s="130" t="s">
        <v>79</v>
      </c>
      <c r="D17" s="58">
        <v>301.60000000000002</v>
      </c>
      <c r="E17" s="17"/>
      <c r="F17" s="17"/>
      <c r="G17" s="64">
        <f t="shared" si="1"/>
        <v>301.60000000000002</v>
      </c>
      <c r="H17" s="68"/>
      <c r="I17" s="14">
        <f t="shared" si="2"/>
        <v>301.60000000000002</v>
      </c>
      <c r="J17" s="173">
        <v>509</v>
      </c>
      <c r="K17" s="174"/>
      <c r="L17" s="174"/>
      <c r="M17" s="171">
        <f t="shared" si="0"/>
        <v>509</v>
      </c>
      <c r="N17" s="175"/>
      <c r="O17" s="168">
        <f t="shared" si="3"/>
        <v>509</v>
      </c>
      <c r="P17" s="58">
        <v>75.900000000000006</v>
      </c>
      <c r="Q17" s="17"/>
      <c r="R17" s="17"/>
      <c r="S17" s="64">
        <f t="shared" si="4"/>
        <v>75.900000000000006</v>
      </c>
      <c r="T17" s="68"/>
      <c r="U17" s="14">
        <f t="shared" si="5"/>
        <v>75.900000000000006</v>
      </c>
      <c r="V17" s="58">
        <v>193</v>
      </c>
      <c r="W17" s="17"/>
      <c r="X17" s="17"/>
      <c r="Y17" s="64">
        <f t="shared" si="6"/>
        <v>193</v>
      </c>
      <c r="Z17" s="68"/>
      <c r="AA17" s="14">
        <f t="shared" si="7"/>
        <v>193</v>
      </c>
      <c r="AB17" s="214">
        <f t="shared" si="8"/>
        <v>0.37917485265225931</v>
      </c>
      <c r="AC17" s="4"/>
      <c r="AD17" s="4"/>
    </row>
    <row r="18" spans="1:30" x14ac:dyDescent="0.25">
      <c r="A18" s="5"/>
      <c r="B18" s="15" t="s">
        <v>5</v>
      </c>
      <c r="C18" s="131" t="s">
        <v>53</v>
      </c>
      <c r="D18" s="18"/>
      <c r="E18" s="59">
        <v>46213.8</v>
      </c>
      <c r="F18" s="17"/>
      <c r="G18" s="64">
        <f t="shared" si="1"/>
        <v>46213.8</v>
      </c>
      <c r="H18" s="66"/>
      <c r="I18" s="14">
        <f t="shared" si="2"/>
        <v>46213.8</v>
      </c>
      <c r="J18" s="176"/>
      <c r="K18" s="177">
        <v>45398</v>
      </c>
      <c r="L18" s="174"/>
      <c r="M18" s="171">
        <f t="shared" si="0"/>
        <v>45398</v>
      </c>
      <c r="N18" s="167"/>
      <c r="O18" s="168">
        <f t="shared" si="3"/>
        <v>45398</v>
      </c>
      <c r="P18" s="18"/>
      <c r="Q18" s="59">
        <v>22021.7</v>
      </c>
      <c r="R18" s="17"/>
      <c r="S18" s="64">
        <f t="shared" si="4"/>
        <v>22021.7</v>
      </c>
      <c r="T18" s="66"/>
      <c r="U18" s="14">
        <f t="shared" si="5"/>
        <v>22021.7</v>
      </c>
      <c r="V18" s="18"/>
      <c r="W18" s="59">
        <v>44920</v>
      </c>
      <c r="X18" s="17"/>
      <c r="Y18" s="64">
        <f t="shared" si="6"/>
        <v>44920</v>
      </c>
      <c r="Z18" s="66"/>
      <c r="AA18" s="14">
        <f t="shared" si="7"/>
        <v>44920</v>
      </c>
      <c r="AB18" s="214">
        <f t="shared" si="8"/>
        <v>0.9894709018018415</v>
      </c>
      <c r="AC18" s="4"/>
      <c r="AD18" s="4"/>
    </row>
    <row r="19" spans="1:30" x14ac:dyDescent="0.25">
      <c r="A19" s="5"/>
      <c r="B19" s="15" t="s">
        <v>7</v>
      </c>
      <c r="C19" s="40" t="s">
        <v>46</v>
      </c>
      <c r="D19" s="19"/>
      <c r="E19" s="17"/>
      <c r="F19" s="60">
        <v>1102.0999999999999</v>
      </c>
      <c r="G19" s="64">
        <v>1102.0999999999999</v>
      </c>
      <c r="H19" s="69"/>
      <c r="I19" s="14">
        <f t="shared" si="2"/>
        <v>1102.0999999999999</v>
      </c>
      <c r="J19" s="178"/>
      <c r="K19" s="174"/>
      <c r="L19" s="179">
        <v>500</v>
      </c>
      <c r="M19" s="171">
        <f t="shared" si="0"/>
        <v>500</v>
      </c>
      <c r="N19" s="180"/>
      <c r="O19" s="168">
        <f t="shared" si="3"/>
        <v>500</v>
      </c>
      <c r="P19" s="19"/>
      <c r="Q19" s="17"/>
      <c r="R19" s="60">
        <v>551.1</v>
      </c>
      <c r="S19" s="64">
        <f t="shared" si="4"/>
        <v>551.1</v>
      </c>
      <c r="T19" s="69"/>
      <c r="U19" s="14">
        <f t="shared" si="5"/>
        <v>551.1</v>
      </c>
      <c r="V19" s="19"/>
      <c r="W19" s="17"/>
      <c r="X19" s="60">
        <v>500</v>
      </c>
      <c r="Y19" s="64">
        <f t="shared" si="6"/>
        <v>500</v>
      </c>
      <c r="Z19" s="69"/>
      <c r="AA19" s="14">
        <f t="shared" si="7"/>
        <v>500</v>
      </c>
      <c r="AB19" s="214">
        <f t="shared" si="8"/>
        <v>1</v>
      </c>
      <c r="AC19" s="4"/>
      <c r="AD19" s="4"/>
    </row>
    <row r="20" spans="1:30" x14ac:dyDescent="0.25">
      <c r="A20" s="5"/>
      <c r="B20" s="15" t="s">
        <v>9</v>
      </c>
      <c r="C20" s="132" t="s">
        <v>47</v>
      </c>
      <c r="D20" s="18"/>
      <c r="E20" s="16"/>
      <c r="F20" s="61">
        <v>137.19999999999999</v>
      </c>
      <c r="G20" s="64">
        <v>137.19999999999999</v>
      </c>
      <c r="H20" s="69"/>
      <c r="I20" s="14">
        <f t="shared" si="2"/>
        <v>137.19999999999999</v>
      </c>
      <c r="J20" s="176"/>
      <c r="K20" s="170"/>
      <c r="L20" s="181">
        <v>50</v>
      </c>
      <c r="M20" s="171">
        <f>SUM(J20:L20)</f>
        <v>50</v>
      </c>
      <c r="N20" s="180"/>
      <c r="O20" s="168">
        <f t="shared" si="3"/>
        <v>50</v>
      </c>
      <c r="P20" s="18"/>
      <c r="Q20" s="16"/>
      <c r="R20" s="61">
        <v>28</v>
      </c>
      <c r="S20" s="64">
        <f t="shared" si="4"/>
        <v>28</v>
      </c>
      <c r="T20" s="69"/>
      <c r="U20" s="14">
        <f t="shared" si="5"/>
        <v>28</v>
      </c>
      <c r="V20" s="18"/>
      <c r="W20" s="16"/>
      <c r="X20" s="61">
        <v>50</v>
      </c>
      <c r="Y20" s="64">
        <f t="shared" si="6"/>
        <v>50</v>
      </c>
      <c r="Z20" s="69"/>
      <c r="AA20" s="14">
        <f t="shared" si="7"/>
        <v>50</v>
      </c>
      <c r="AB20" s="214">
        <f t="shared" si="8"/>
        <v>1</v>
      </c>
      <c r="AC20" s="4"/>
      <c r="AD20" s="4"/>
    </row>
    <row r="21" spans="1:30" x14ac:dyDescent="0.25">
      <c r="A21" s="5"/>
      <c r="B21" s="15" t="s">
        <v>11</v>
      </c>
      <c r="C21" s="39" t="s">
        <v>2</v>
      </c>
      <c r="D21" s="18"/>
      <c r="E21" s="16"/>
      <c r="F21" s="61">
        <v>740.3</v>
      </c>
      <c r="G21" s="64">
        <v>740.3</v>
      </c>
      <c r="H21" s="70"/>
      <c r="I21" s="14">
        <f>G21+H21</f>
        <v>740.3</v>
      </c>
      <c r="J21" s="176"/>
      <c r="K21" s="170"/>
      <c r="L21" s="181"/>
      <c r="M21" s="171">
        <f t="shared" si="0"/>
        <v>0</v>
      </c>
      <c r="N21" s="182"/>
      <c r="O21" s="168">
        <f>M21+N21</f>
        <v>0</v>
      </c>
      <c r="P21" s="18"/>
      <c r="Q21" s="16"/>
      <c r="R21" s="61">
        <v>341.7</v>
      </c>
      <c r="S21" s="64">
        <v>341.7</v>
      </c>
      <c r="T21" s="70"/>
      <c r="U21" s="14">
        <f>S21+T21</f>
        <v>341.7</v>
      </c>
      <c r="V21" s="18"/>
      <c r="W21" s="16"/>
      <c r="X21" s="61"/>
      <c r="Y21" s="64">
        <f t="shared" si="6"/>
        <v>0</v>
      </c>
      <c r="Z21" s="70"/>
      <c r="AA21" s="14">
        <f>Y21+Z21</f>
        <v>0</v>
      </c>
      <c r="AB21" s="214">
        <f t="shared" si="8"/>
        <v>0</v>
      </c>
      <c r="AC21" s="4"/>
      <c r="AD21" s="4"/>
    </row>
    <row r="22" spans="1:30" x14ac:dyDescent="0.25">
      <c r="A22" s="5"/>
      <c r="B22" s="15" t="s">
        <v>13</v>
      </c>
      <c r="C22" s="39" t="s">
        <v>4</v>
      </c>
      <c r="D22" s="18"/>
      <c r="E22" s="16"/>
      <c r="F22" s="61"/>
      <c r="G22" s="64">
        <f t="shared" ref="G22:G23" si="9">SUM(D22:F22)</f>
        <v>0</v>
      </c>
      <c r="H22" s="70"/>
      <c r="I22" s="14">
        <f t="shared" si="2"/>
        <v>0</v>
      </c>
      <c r="J22" s="176"/>
      <c r="K22" s="170"/>
      <c r="L22" s="181"/>
      <c r="M22" s="171">
        <f t="shared" si="0"/>
        <v>0</v>
      </c>
      <c r="N22" s="182"/>
      <c r="O22" s="168">
        <f t="shared" ref="O22:O23" si="10">M22+N22</f>
        <v>0</v>
      </c>
      <c r="P22" s="18"/>
      <c r="Q22" s="16"/>
      <c r="R22" s="61"/>
      <c r="S22" s="64">
        <f t="shared" si="4"/>
        <v>0</v>
      </c>
      <c r="T22" s="70">
        <v>0</v>
      </c>
      <c r="U22" s="14">
        <f t="shared" ref="U22:U23" si="11">S22+T22</f>
        <v>0</v>
      </c>
      <c r="V22" s="18"/>
      <c r="W22" s="16"/>
      <c r="X22" s="61"/>
      <c r="Y22" s="64">
        <f t="shared" si="6"/>
        <v>0</v>
      </c>
      <c r="Z22" s="70"/>
      <c r="AA22" s="14">
        <f t="shared" ref="AA22:AA23" si="12">Y22+Z22</f>
        <v>0</v>
      </c>
      <c r="AB22" s="214">
        <f t="shared" si="8"/>
        <v>0</v>
      </c>
      <c r="AC22" s="4"/>
      <c r="AD22" s="4"/>
    </row>
    <row r="23" spans="1:30" ht="15.75" thickBot="1" x14ac:dyDescent="0.3">
      <c r="A23" s="5"/>
      <c r="B23" s="133" t="s">
        <v>15</v>
      </c>
      <c r="C23" s="134" t="s">
        <v>6</v>
      </c>
      <c r="D23" s="21"/>
      <c r="E23" s="22"/>
      <c r="F23" s="62"/>
      <c r="G23" s="64">
        <f t="shared" si="9"/>
        <v>0</v>
      </c>
      <c r="H23" s="71"/>
      <c r="I23" s="23">
        <f t="shared" si="2"/>
        <v>0</v>
      </c>
      <c r="J23" s="183"/>
      <c r="K23" s="184"/>
      <c r="L23" s="185"/>
      <c r="M23" s="186">
        <f t="shared" si="0"/>
        <v>0</v>
      </c>
      <c r="N23" s="187"/>
      <c r="O23" s="188">
        <f t="shared" si="10"/>
        <v>0</v>
      </c>
      <c r="P23" s="21"/>
      <c r="Q23" s="22"/>
      <c r="R23" s="62"/>
      <c r="S23" s="65">
        <f t="shared" si="4"/>
        <v>0</v>
      </c>
      <c r="T23" s="71"/>
      <c r="U23" s="23">
        <f t="shared" si="11"/>
        <v>0</v>
      </c>
      <c r="V23" s="21"/>
      <c r="W23" s="22"/>
      <c r="X23" s="62"/>
      <c r="Y23" s="65">
        <f t="shared" si="6"/>
        <v>0</v>
      </c>
      <c r="Z23" s="71"/>
      <c r="AA23" s="23">
        <f t="shared" si="12"/>
        <v>0</v>
      </c>
      <c r="AB23" s="215">
        <f t="shared" si="8"/>
        <v>0</v>
      </c>
      <c r="AC23" s="4"/>
      <c r="AD23" s="4"/>
    </row>
    <row r="24" spans="1:30" ht="15.75" thickBot="1" x14ac:dyDescent="0.3">
      <c r="A24" s="5"/>
      <c r="B24" s="24" t="s">
        <v>17</v>
      </c>
      <c r="C24" s="25" t="s">
        <v>8</v>
      </c>
      <c r="D24" s="26">
        <f>SUM(D15:D21)</f>
        <v>6410.6</v>
      </c>
      <c r="E24" s="27">
        <f>SUM(E15:E21)</f>
        <v>46213.8</v>
      </c>
      <c r="F24" s="27">
        <f>SUM(F15:F21)</f>
        <v>4561.7999999999993</v>
      </c>
      <c r="G24" s="28">
        <f>SUM(D24:F24)</f>
        <v>57186.2</v>
      </c>
      <c r="H24" s="29">
        <f>SUM(H15:H21)</f>
        <v>186.4</v>
      </c>
      <c r="I24" s="29">
        <f>SUM(I15:I21)</f>
        <v>57372.6</v>
      </c>
      <c r="J24" s="189">
        <f>SUM(J15:J21)</f>
        <v>6941.3</v>
      </c>
      <c r="K24" s="190">
        <f>SUM(K15:K21)</f>
        <v>45398</v>
      </c>
      <c r="L24" s="190">
        <f>SUM(L15:L21)</f>
        <v>2550</v>
      </c>
      <c r="M24" s="191">
        <f>SUM(J24:L24)</f>
        <v>54889.3</v>
      </c>
      <c r="N24" s="192">
        <f>SUM(N15:N21)</f>
        <v>200</v>
      </c>
      <c r="O24" s="192">
        <f>SUM(O15:O21)</f>
        <v>55089.3</v>
      </c>
      <c r="P24" s="26">
        <f>SUM(P15:P21)</f>
        <v>3180.5</v>
      </c>
      <c r="Q24" s="27">
        <f>SUM(Q15:Q21)</f>
        <v>22021.7</v>
      </c>
      <c r="R24" s="27">
        <f>SUM(R15:R21)</f>
        <v>2453</v>
      </c>
      <c r="S24" s="28">
        <f>SUM(P24:R24)</f>
        <v>27655.200000000001</v>
      </c>
      <c r="T24" s="29">
        <f>SUM(T15:T21)</f>
        <v>107.7</v>
      </c>
      <c r="U24" s="29">
        <f>SUM(U15:U21)</f>
        <v>27762.899999999998</v>
      </c>
      <c r="V24" s="26">
        <f>SUM(V15:V21)</f>
        <v>6402</v>
      </c>
      <c r="W24" s="27">
        <f>SUM(W15:W21)</f>
        <v>44920</v>
      </c>
      <c r="X24" s="27">
        <f>SUM(X15:X21)</f>
        <v>2550</v>
      </c>
      <c r="Y24" s="28">
        <f>SUM(V24:X24)</f>
        <v>53872</v>
      </c>
      <c r="Z24" s="29">
        <f>SUM(Z15:Z21)</f>
        <v>200</v>
      </c>
      <c r="AA24" s="29">
        <f>SUM(AA15:AA21)</f>
        <v>54072</v>
      </c>
      <c r="AB24" s="218">
        <f t="shared" si="8"/>
        <v>0.98153361905124947</v>
      </c>
      <c r="AC24" s="4"/>
      <c r="AD24" s="4"/>
    </row>
    <row r="25" spans="1:30" ht="15.75" customHeight="1" thickBot="1" x14ac:dyDescent="0.3">
      <c r="A25" s="5"/>
      <c r="B25" s="30"/>
      <c r="C25" s="31"/>
      <c r="D25" s="247" t="s">
        <v>68</v>
      </c>
      <c r="E25" s="248"/>
      <c r="F25" s="248"/>
      <c r="G25" s="249"/>
      <c r="H25" s="249"/>
      <c r="I25" s="250"/>
      <c r="J25" s="271" t="s">
        <v>68</v>
      </c>
      <c r="K25" s="272"/>
      <c r="L25" s="272"/>
      <c r="M25" s="273"/>
      <c r="N25" s="273"/>
      <c r="O25" s="274"/>
      <c r="P25" s="247" t="s">
        <v>68</v>
      </c>
      <c r="Q25" s="248"/>
      <c r="R25" s="248"/>
      <c r="S25" s="249"/>
      <c r="T25" s="249"/>
      <c r="U25" s="250"/>
      <c r="V25" s="247" t="s">
        <v>68</v>
      </c>
      <c r="W25" s="248"/>
      <c r="X25" s="248"/>
      <c r="Y25" s="249"/>
      <c r="Z25" s="249"/>
      <c r="AA25" s="250"/>
      <c r="AB25" s="220" t="s">
        <v>104</v>
      </c>
      <c r="AC25" s="4"/>
      <c r="AD25" s="4"/>
    </row>
    <row r="26" spans="1:30" ht="15.75" thickBot="1" x14ac:dyDescent="0.3">
      <c r="A26" s="5"/>
      <c r="B26" s="269" t="s">
        <v>37</v>
      </c>
      <c r="C26" s="264" t="s">
        <v>38</v>
      </c>
      <c r="D26" s="223" t="s">
        <v>69</v>
      </c>
      <c r="E26" s="224"/>
      <c r="F26" s="224"/>
      <c r="G26" s="240" t="s">
        <v>64</v>
      </c>
      <c r="H26" s="242" t="s">
        <v>67</v>
      </c>
      <c r="I26" s="225" t="s">
        <v>68</v>
      </c>
      <c r="J26" s="275" t="s">
        <v>69</v>
      </c>
      <c r="K26" s="276"/>
      <c r="L26" s="276"/>
      <c r="M26" s="277" t="s">
        <v>64</v>
      </c>
      <c r="N26" s="279" t="s">
        <v>67</v>
      </c>
      <c r="O26" s="281" t="s">
        <v>68</v>
      </c>
      <c r="P26" s="223" t="s">
        <v>69</v>
      </c>
      <c r="Q26" s="224"/>
      <c r="R26" s="224"/>
      <c r="S26" s="240" t="s">
        <v>64</v>
      </c>
      <c r="T26" s="242" t="s">
        <v>67</v>
      </c>
      <c r="U26" s="225" t="s">
        <v>68</v>
      </c>
      <c r="V26" s="223" t="s">
        <v>69</v>
      </c>
      <c r="W26" s="224"/>
      <c r="X26" s="224"/>
      <c r="Y26" s="240" t="s">
        <v>64</v>
      </c>
      <c r="Z26" s="242" t="s">
        <v>67</v>
      </c>
      <c r="AA26" s="225" t="s">
        <v>68</v>
      </c>
      <c r="AB26" s="221"/>
      <c r="AC26" s="4"/>
      <c r="AD26" s="4"/>
    </row>
    <row r="27" spans="1:30" ht="15.75" thickBot="1" x14ac:dyDescent="0.3">
      <c r="A27" s="5"/>
      <c r="B27" s="270"/>
      <c r="C27" s="265"/>
      <c r="D27" s="32" t="s">
        <v>54</v>
      </c>
      <c r="E27" s="33" t="s">
        <v>55</v>
      </c>
      <c r="F27" s="34" t="s">
        <v>56</v>
      </c>
      <c r="G27" s="241"/>
      <c r="H27" s="243"/>
      <c r="I27" s="226"/>
      <c r="J27" s="193" t="s">
        <v>54</v>
      </c>
      <c r="K27" s="194" t="s">
        <v>55</v>
      </c>
      <c r="L27" s="195" t="s">
        <v>56</v>
      </c>
      <c r="M27" s="278"/>
      <c r="N27" s="280"/>
      <c r="O27" s="282"/>
      <c r="P27" s="32" t="s">
        <v>54</v>
      </c>
      <c r="Q27" s="33" t="s">
        <v>55</v>
      </c>
      <c r="R27" s="34" t="s">
        <v>56</v>
      </c>
      <c r="S27" s="241"/>
      <c r="T27" s="243"/>
      <c r="U27" s="226"/>
      <c r="V27" s="32" t="s">
        <v>54</v>
      </c>
      <c r="W27" s="33" t="s">
        <v>55</v>
      </c>
      <c r="X27" s="34" t="s">
        <v>56</v>
      </c>
      <c r="Y27" s="241"/>
      <c r="Z27" s="243"/>
      <c r="AA27" s="226"/>
      <c r="AB27" s="222"/>
      <c r="AC27" s="4"/>
      <c r="AD27" s="4"/>
    </row>
    <row r="28" spans="1:30" x14ac:dyDescent="0.25">
      <c r="A28" s="5"/>
      <c r="B28" s="35" t="s">
        <v>19</v>
      </c>
      <c r="C28" s="36" t="s">
        <v>10</v>
      </c>
      <c r="D28" s="72">
        <v>962.3</v>
      </c>
      <c r="E28" s="72"/>
      <c r="F28" s="72"/>
      <c r="G28" s="73">
        <f>SUM(D28:F28)</f>
        <v>962.3</v>
      </c>
      <c r="H28" s="73"/>
      <c r="I28" s="37">
        <f>G28+H28</f>
        <v>962.3</v>
      </c>
      <c r="J28" s="204">
        <v>240</v>
      </c>
      <c r="K28" s="205"/>
      <c r="L28" s="205"/>
      <c r="M28" s="196">
        <f>SUM(J28:L28)</f>
        <v>240</v>
      </c>
      <c r="N28" s="196"/>
      <c r="O28" s="197">
        <f>M28+N28</f>
        <v>240</v>
      </c>
      <c r="P28" s="81">
        <v>639.20000000000005</v>
      </c>
      <c r="Q28" s="72"/>
      <c r="R28" s="72"/>
      <c r="S28" s="73">
        <f>SUM(P28:R28)</f>
        <v>639.20000000000005</v>
      </c>
      <c r="T28" s="73"/>
      <c r="U28" s="37">
        <f>S28+T28</f>
        <v>639.20000000000005</v>
      </c>
      <c r="V28" s="81">
        <v>240</v>
      </c>
      <c r="W28" s="72"/>
      <c r="X28" s="72"/>
      <c r="Y28" s="73">
        <f>SUM(V28:X28)</f>
        <v>240</v>
      </c>
      <c r="Z28" s="73"/>
      <c r="AA28" s="37">
        <f>Y28+Z28</f>
        <v>240</v>
      </c>
      <c r="AB28" s="214">
        <f>IFERROR(AA28/O28,0)</f>
        <v>1</v>
      </c>
      <c r="AC28" s="4"/>
      <c r="AD28" s="4"/>
    </row>
    <row r="29" spans="1:30" x14ac:dyDescent="0.25">
      <c r="A29" s="5"/>
      <c r="B29" s="15" t="s">
        <v>20</v>
      </c>
      <c r="C29" s="38" t="s">
        <v>12</v>
      </c>
      <c r="D29" s="159">
        <v>3574.1</v>
      </c>
      <c r="E29" s="74">
        <v>489.9</v>
      </c>
      <c r="F29" s="74"/>
      <c r="G29" s="75">
        <f t="shared" ref="G29:G38" si="13">SUM(D29:F29)</f>
        <v>4064</v>
      </c>
      <c r="H29" s="76"/>
      <c r="I29" s="14">
        <f t="shared" ref="I29:I38" si="14">G29+H29</f>
        <v>4064</v>
      </c>
      <c r="J29" s="206">
        <v>835</v>
      </c>
      <c r="K29" s="207">
        <v>391.4</v>
      </c>
      <c r="L29" s="207">
        <v>1830</v>
      </c>
      <c r="M29" s="198">
        <f t="shared" ref="M29:M38" si="15">SUM(J29:L29)</f>
        <v>3056.4</v>
      </c>
      <c r="N29" s="199">
        <v>2</v>
      </c>
      <c r="O29" s="168">
        <f t="shared" ref="O29:O38" si="16">M29+N29</f>
        <v>3058.4</v>
      </c>
      <c r="P29" s="82">
        <v>390.7</v>
      </c>
      <c r="Q29" s="74">
        <v>53</v>
      </c>
      <c r="R29" s="74">
        <v>1455.2</v>
      </c>
      <c r="S29" s="75">
        <f t="shared" ref="S29:S38" si="17">SUM(P29:R29)</f>
        <v>1898.9</v>
      </c>
      <c r="T29" s="76"/>
      <c r="U29" s="14">
        <f t="shared" ref="U29:U38" si="18">S29+T29</f>
        <v>1898.9</v>
      </c>
      <c r="V29" s="82">
        <v>1088</v>
      </c>
      <c r="W29" s="74">
        <v>200</v>
      </c>
      <c r="X29" s="74">
        <v>1830</v>
      </c>
      <c r="Y29" s="75">
        <f t="shared" ref="Y29:Y38" si="19">SUM(V29:X29)</f>
        <v>3118</v>
      </c>
      <c r="Z29" s="76">
        <v>2</v>
      </c>
      <c r="AA29" s="14">
        <f t="shared" ref="AA29:AA38" si="20">Y29+Z29</f>
        <v>3120</v>
      </c>
      <c r="AB29" s="214">
        <f t="shared" ref="AB29:AB41" si="21">IFERROR(AA29/O29,0)</f>
        <v>1.0201412503269682</v>
      </c>
      <c r="AC29" s="4"/>
      <c r="AD29" s="4"/>
    </row>
    <row r="30" spans="1:30" x14ac:dyDescent="0.25">
      <c r="A30" s="5"/>
      <c r="B30" s="15" t="s">
        <v>22</v>
      </c>
      <c r="C30" s="39" t="s">
        <v>14</v>
      </c>
      <c r="D30" s="77">
        <v>2035</v>
      </c>
      <c r="E30" s="77"/>
      <c r="F30" s="77"/>
      <c r="G30" s="75">
        <f t="shared" si="13"/>
        <v>2035</v>
      </c>
      <c r="H30" s="75">
        <v>38.1</v>
      </c>
      <c r="I30" s="14">
        <f t="shared" si="14"/>
        <v>2073.1</v>
      </c>
      <c r="J30" s="208">
        <v>2586.3000000000002</v>
      </c>
      <c r="K30" s="209"/>
      <c r="L30" s="210"/>
      <c r="M30" s="198">
        <f t="shared" si="15"/>
        <v>2586.3000000000002</v>
      </c>
      <c r="N30" s="198">
        <v>198</v>
      </c>
      <c r="O30" s="168">
        <f t="shared" si="16"/>
        <v>2784.3</v>
      </c>
      <c r="P30" s="83">
        <v>1593.8</v>
      </c>
      <c r="Q30" s="77"/>
      <c r="R30" s="77"/>
      <c r="S30" s="75">
        <f t="shared" si="17"/>
        <v>1593.8</v>
      </c>
      <c r="T30" s="75">
        <v>23</v>
      </c>
      <c r="U30" s="14">
        <f t="shared" si="18"/>
        <v>1616.8</v>
      </c>
      <c r="V30" s="83">
        <v>2416</v>
      </c>
      <c r="W30" s="77"/>
      <c r="X30" s="77"/>
      <c r="Y30" s="75">
        <f t="shared" si="19"/>
        <v>2416</v>
      </c>
      <c r="Z30" s="75">
        <v>198</v>
      </c>
      <c r="AA30" s="14">
        <f t="shared" si="20"/>
        <v>2614</v>
      </c>
      <c r="AB30" s="214">
        <f t="shared" si="21"/>
        <v>0.93883561397837867</v>
      </c>
      <c r="AC30" s="4"/>
      <c r="AD30" s="4"/>
    </row>
    <row r="31" spans="1:30" x14ac:dyDescent="0.25">
      <c r="A31" s="5"/>
      <c r="B31" s="15" t="s">
        <v>24</v>
      </c>
      <c r="C31" s="39" t="s">
        <v>16</v>
      </c>
      <c r="D31" s="77">
        <v>1089</v>
      </c>
      <c r="E31" s="77">
        <v>726.1</v>
      </c>
      <c r="F31" s="77"/>
      <c r="G31" s="75">
        <f t="shared" si="13"/>
        <v>1815.1</v>
      </c>
      <c r="H31" s="75"/>
      <c r="I31" s="14">
        <f t="shared" si="14"/>
        <v>1815.1</v>
      </c>
      <c r="J31" s="208">
        <v>524.6</v>
      </c>
      <c r="K31" s="210">
        <v>868.4</v>
      </c>
      <c r="L31" s="210">
        <v>120</v>
      </c>
      <c r="M31" s="198">
        <f t="shared" si="15"/>
        <v>1513</v>
      </c>
      <c r="N31" s="198"/>
      <c r="O31" s="168">
        <f t="shared" si="16"/>
        <v>1513</v>
      </c>
      <c r="P31" s="83">
        <v>374.6</v>
      </c>
      <c r="Q31" s="77">
        <v>418.5</v>
      </c>
      <c r="R31" s="77"/>
      <c r="S31" s="75">
        <f t="shared" si="17"/>
        <v>793.1</v>
      </c>
      <c r="T31" s="75"/>
      <c r="U31" s="14">
        <f t="shared" si="18"/>
        <v>793.1</v>
      </c>
      <c r="V31" s="83">
        <v>650</v>
      </c>
      <c r="W31" s="77">
        <v>750</v>
      </c>
      <c r="X31" s="77">
        <v>120</v>
      </c>
      <c r="Y31" s="75">
        <f t="shared" si="19"/>
        <v>1520</v>
      </c>
      <c r="Z31" s="75"/>
      <c r="AA31" s="14">
        <f t="shared" si="20"/>
        <v>1520</v>
      </c>
      <c r="AB31" s="214">
        <f t="shared" si="21"/>
        <v>1.0046265697290151</v>
      </c>
      <c r="AC31" s="4"/>
      <c r="AD31" s="4"/>
    </row>
    <row r="32" spans="1:30" x14ac:dyDescent="0.25">
      <c r="A32" s="5"/>
      <c r="B32" s="15" t="s">
        <v>26</v>
      </c>
      <c r="C32" s="39" t="s">
        <v>18</v>
      </c>
      <c r="D32" s="78">
        <v>130.6</v>
      </c>
      <c r="E32" s="77">
        <v>32777.9</v>
      </c>
      <c r="F32" s="77">
        <v>18.8</v>
      </c>
      <c r="G32" s="75">
        <f t="shared" si="13"/>
        <v>32927.300000000003</v>
      </c>
      <c r="H32" s="75"/>
      <c r="I32" s="14">
        <f t="shared" si="14"/>
        <v>32927.300000000003</v>
      </c>
      <c r="J32" s="208">
        <v>157.1</v>
      </c>
      <c r="K32" s="210">
        <v>32279.599999999999</v>
      </c>
      <c r="L32" s="210"/>
      <c r="M32" s="198">
        <f t="shared" si="15"/>
        <v>32436.699999999997</v>
      </c>
      <c r="N32" s="198"/>
      <c r="O32" s="168">
        <f t="shared" si="16"/>
        <v>32436.699999999997</v>
      </c>
      <c r="P32" s="84"/>
      <c r="Q32" s="77">
        <v>14024.5</v>
      </c>
      <c r="R32" s="77"/>
      <c r="S32" s="75">
        <f t="shared" si="17"/>
        <v>14024.5</v>
      </c>
      <c r="T32" s="75"/>
      <c r="U32" s="14">
        <f t="shared" si="18"/>
        <v>14024.5</v>
      </c>
      <c r="V32" s="84"/>
      <c r="W32" s="77">
        <v>32420</v>
      </c>
      <c r="X32" s="77"/>
      <c r="Y32" s="75">
        <f t="shared" si="19"/>
        <v>32420</v>
      </c>
      <c r="Z32" s="75"/>
      <c r="AA32" s="14">
        <f t="shared" si="20"/>
        <v>32420</v>
      </c>
      <c r="AB32" s="214">
        <f t="shared" si="21"/>
        <v>0.99948515107887059</v>
      </c>
      <c r="AC32" s="4"/>
      <c r="AD32" s="4"/>
    </row>
    <row r="33" spans="1:30" x14ac:dyDescent="0.25">
      <c r="A33" s="5"/>
      <c r="B33" s="15" t="s">
        <v>28</v>
      </c>
      <c r="C33" s="40" t="s">
        <v>42</v>
      </c>
      <c r="D33" s="78">
        <v>130.6</v>
      </c>
      <c r="E33" s="77">
        <v>32711.3</v>
      </c>
      <c r="F33" s="77">
        <v>18.8</v>
      </c>
      <c r="G33" s="75">
        <f t="shared" si="13"/>
        <v>32860.700000000004</v>
      </c>
      <c r="H33" s="75"/>
      <c r="I33" s="14">
        <f t="shared" si="14"/>
        <v>32860.700000000004</v>
      </c>
      <c r="J33" s="208">
        <v>134</v>
      </c>
      <c r="K33" s="210">
        <v>32091.599999999999</v>
      </c>
      <c r="L33" s="210"/>
      <c r="M33" s="198">
        <f t="shared" si="15"/>
        <v>32225.599999999999</v>
      </c>
      <c r="N33" s="198"/>
      <c r="O33" s="168">
        <f t="shared" si="16"/>
        <v>32225.599999999999</v>
      </c>
      <c r="P33" s="84"/>
      <c r="Q33" s="77">
        <v>13932.8</v>
      </c>
      <c r="R33" s="77"/>
      <c r="S33" s="75">
        <f t="shared" si="17"/>
        <v>13932.8</v>
      </c>
      <c r="T33" s="75"/>
      <c r="U33" s="14">
        <f t="shared" si="18"/>
        <v>13932.8</v>
      </c>
      <c r="V33" s="84"/>
      <c r="W33" s="77">
        <v>32240</v>
      </c>
      <c r="X33" s="77"/>
      <c r="Y33" s="75">
        <f t="shared" si="19"/>
        <v>32240</v>
      </c>
      <c r="Z33" s="75"/>
      <c r="AA33" s="14">
        <f t="shared" si="20"/>
        <v>32240</v>
      </c>
      <c r="AB33" s="214">
        <f t="shared" si="21"/>
        <v>1.0004468497095478</v>
      </c>
      <c r="AC33" s="4"/>
      <c r="AD33" s="4"/>
    </row>
    <row r="34" spans="1:30" x14ac:dyDescent="0.25">
      <c r="A34" s="5"/>
      <c r="B34" s="15" t="s">
        <v>30</v>
      </c>
      <c r="C34" s="41" t="s">
        <v>21</v>
      </c>
      <c r="D34" s="78"/>
      <c r="E34" s="77">
        <v>66.599999999999994</v>
      </c>
      <c r="F34" s="77"/>
      <c r="G34" s="75">
        <f t="shared" si="13"/>
        <v>66.599999999999994</v>
      </c>
      <c r="H34" s="75"/>
      <c r="I34" s="14">
        <f t="shared" si="14"/>
        <v>66.599999999999994</v>
      </c>
      <c r="J34" s="208">
        <v>23.1</v>
      </c>
      <c r="K34" s="210">
        <v>188</v>
      </c>
      <c r="L34" s="210"/>
      <c r="M34" s="198">
        <f>SUM(J34:L34)</f>
        <v>211.1</v>
      </c>
      <c r="N34" s="198"/>
      <c r="O34" s="168">
        <f t="shared" si="16"/>
        <v>211.1</v>
      </c>
      <c r="P34" s="84"/>
      <c r="Q34" s="77">
        <v>91.7</v>
      </c>
      <c r="R34" s="77"/>
      <c r="S34" s="75">
        <f t="shared" si="17"/>
        <v>91.7</v>
      </c>
      <c r="T34" s="75"/>
      <c r="U34" s="14">
        <f t="shared" si="18"/>
        <v>91.7</v>
      </c>
      <c r="V34" s="84"/>
      <c r="W34" s="77">
        <v>180</v>
      </c>
      <c r="X34" s="77"/>
      <c r="Y34" s="75">
        <f t="shared" si="19"/>
        <v>180</v>
      </c>
      <c r="Z34" s="75"/>
      <c r="AA34" s="14">
        <f t="shared" si="20"/>
        <v>180</v>
      </c>
      <c r="AB34" s="214">
        <f t="shared" si="21"/>
        <v>0.85267645665561342</v>
      </c>
      <c r="AC34" s="4"/>
      <c r="AD34" s="4"/>
    </row>
    <row r="35" spans="1:30" x14ac:dyDescent="0.25">
      <c r="A35" s="5"/>
      <c r="B35" s="15" t="s">
        <v>32</v>
      </c>
      <c r="C35" s="39" t="s">
        <v>23</v>
      </c>
      <c r="D35" s="78">
        <v>44.2</v>
      </c>
      <c r="E35" s="77">
        <v>10870</v>
      </c>
      <c r="F35" s="77">
        <v>6.4</v>
      </c>
      <c r="G35" s="75">
        <f t="shared" si="13"/>
        <v>10920.6</v>
      </c>
      <c r="H35" s="75"/>
      <c r="I35" s="14">
        <f t="shared" si="14"/>
        <v>10920.6</v>
      </c>
      <c r="J35" s="208">
        <v>45.3</v>
      </c>
      <c r="K35" s="210">
        <v>10777.9</v>
      </c>
      <c r="L35" s="210"/>
      <c r="M35" s="198">
        <f t="shared" si="15"/>
        <v>10823.199999999999</v>
      </c>
      <c r="N35" s="198"/>
      <c r="O35" s="168">
        <f t="shared" si="16"/>
        <v>10823.199999999999</v>
      </c>
      <c r="P35" s="84"/>
      <c r="Q35" s="77">
        <v>4659.3999999999996</v>
      </c>
      <c r="R35" s="77"/>
      <c r="S35" s="75">
        <f t="shared" si="17"/>
        <v>4659.3999999999996</v>
      </c>
      <c r="T35" s="75"/>
      <c r="U35" s="14">
        <f t="shared" si="18"/>
        <v>4659.3999999999996</v>
      </c>
      <c r="V35" s="84"/>
      <c r="W35" s="77">
        <v>10900</v>
      </c>
      <c r="X35" s="77"/>
      <c r="Y35" s="75">
        <f t="shared" si="19"/>
        <v>10900</v>
      </c>
      <c r="Z35" s="75"/>
      <c r="AA35" s="14">
        <f t="shared" si="20"/>
        <v>10900</v>
      </c>
      <c r="AB35" s="214">
        <f t="shared" si="21"/>
        <v>1.0070958681351172</v>
      </c>
      <c r="AC35" s="4"/>
      <c r="AD35" s="4"/>
    </row>
    <row r="36" spans="1:30" x14ac:dyDescent="0.25">
      <c r="A36" s="5"/>
      <c r="B36" s="15" t="s">
        <v>33</v>
      </c>
      <c r="C36" s="39" t="s">
        <v>25</v>
      </c>
      <c r="D36" s="77">
        <v>125.5</v>
      </c>
      <c r="E36" s="77"/>
      <c r="F36" s="77"/>
      <c r="G36" s="75">
        <f t="shared" si="13"/>
        <v>125.5</v>
      </c>
      <c r="H36" s="75"/>
      <c r="I36" s="14">
        <f t="shared" si="14"/>
        <v>125.5</v>
      </c>
      <c r="J36" s="208">
        <v>4</v>
      </c>
      <c r="K36" s="210"/>
      <c r="L36" s="210"/>
      <c r="M36" s="198">
        <f t="shared" si="15"/>
        <v>4</v>
      </c>
      <c r="N36" s="198"/>
      <c r="O36" s="168">
        <f t="shared" si="16"/>
        <v>4</v>
      </c>
      <c r="P36" s="83">
        <v>65</v>
      </c>
      <c r="Q36" s="77"/>
      <c r="R36" s="77"/>
      <c r="S36" s="75">
        <f t="shared" si="17"/>
        <v>65</v>
      </c>
      <c r="T36" s="75"/>
      <c r="U36" s="14">
        <f t="shared" si="18"/>
        <v>65</v>
      </c>
      <c r="V36" s="83">
        <v>4</v>
      </c>
      <c r="W36" s="77"/>
      <c r="X36" s="77"/>
      <c r="Y36" s="75">
        <f t="shared" si="19"/>
        <v>4</v>
      </c>
      <c r="Z36" s="75"/>
      <c r="AA36" s="14">
        <f t="shared" si="20"/>
        <v>4</v>
      </c>
      <c r="AB36" s="214">
        <f t="shared" si="21"/>
        <v>1</v>
      </c>
      <c r="AC36" s="4"/>
      <c r="AD36" s="4"/>
    </row>
    <row r="37" spans="1:30" x14ac:dyDescent="0.25">
      <c r="A37" s="5"/>
      <c r="B37" s="15" t="s">
        <v>34</v>
      </c>
      <c r="C37" s="39" t="s">
        <v>27</v>
      </c>
      <c r="D37" s="77">
        <v>1850</v>
      </c>
      <c r="E37" s="77"/>
      <c r="F37" s="77"/>
      <c r="G37" s="75">
        <f t="shared" si="13"/>
        <v>1850</v>
      </c>
      <c r="H37" s="75"/>
      <c r="I37" s="14">
        <f t="shared" si="14"/>
        <v>1850</v>
      </c>
      <c r="J37" s="208">
        <v>1864</v>
      </c>
      <c r="K37" s="210"/>
      <c r="L37" s="210">
        <v>500</v>
      </c>
      <c r="M37" s="198">
        <f t="shared" si="15"/>
        <v>2364</v>
      </c>
      <c r="N37" s="198"/>
      <c r="O37" s="168">
        <f t="shared" si="16"/>
        <v>2364</v>
      </c>
      <c r="P37" s="83">
        <v>915.1</v>
      </c>
      <c r="Q37" s="77"/>
      <c r="R37" s="77"/>
      <c r="S37" s="75">
        <f t="shared" si="17"/>
        <v>915.1</v>
      </c>
      <c r="T37" s="75"/>
      <c r="U37" s="14">
        <f t="shared" si="18"/>
        <v>915.1</v>
      </c>
      <c r="V37" s="83">
        <v>1205</v>
      </c>
      <c r="W37" s="77"/>
      <c r="X37" s="77">
        <v>500</v>
      </c>
      <c r="Y37" s="75">
        <f t="shared" si="19"/>
        <v>1705</v>
      </c>
      <c r="Z37" s="75"/>
      <c r="AA37" s="14">
        <f t="shared" si="20"/>
        <v>1705</v>
      </c>
      <c r="AB37" s="214">
        <f t="shared" si="21"/>
        <v>0.72123519458544838</v>
      </c>
      <c r="AC37" s="4"/>
      <c r="AD37" s="4"/>
    </row>
    <row r="38" spans="1:30" ht="15.75" thickBot="1" x14ac:dyDescent="0.3">
      <c r="A38" s="5"/>
      <c r="B38" s="20" t="s">
        <v>35</v>
      </c>
      <c r="C38" s="104" t="s">
        <v>29</v>
      </c>
      <c r="D38" s="160">
        <v>985.4</v>
      </c>
      <c r="E38" s="160">
        <v>1184.4000000000001</v>
      </c>
      <c r="F38" s="79"/>
      <c r="G38" s="75">
        <f t="shared" si="13"/>
        <v>2169.8000000000002</v>
      </c>
      <c r="H38" s="80">
        <v>0.4</v>
      </c>
      <c r="I38" s="23">
        <f t="shared" si="14"/>
        <v>2170.2000000000003</v>
      </c>
      <c r="J38" s="211">
        <v>685</v>
      </c>
      <c r="K38" s="212">
        <v>1080.7</v>
      </c>
      <c r="L38" s="212">
        <v>100</v>
      </c>
      <c r="M38" s="200">
        <f t="shared" si="15"/>
        <v>1865.7</v>
      </c>
      <c r="N38" s="200"/>
      <c r="O38" s="188">
        <f t="shared" si="16"/>
        <v>1865.7</v>
      </c>
      <c r="P38" s="85">
        <v>94.7</v>
      </c>
      <c r="Q38" s="79">
        <v>275.7</v>
      </c>
      <c r="R38" s="79"/>
      <c r="S38" s="80">
        <f t="shared" si="17"/>
        <v>370.4</v>
      </c>
      <c r="T38" s="80">
        <v>20.2</v>
      </c>
      <c r="U38" s="23">
        <f t="shared" si="18"/>
        <v>390.59999999999997</v>
      </c>
      <c r="V38" s="85">
        <v>799</v>
      </c>
      <c r="W38" s="79">
        <v>650</v>
      </c>
      <c r="X38" s="79">
        <v>100</v>
      </c>
      <c r="Y38" s="80">
        <f t="shared" si="19"/>
        <v>1549</v>
      </c>
      <c r="Z38" s="80"/>
      <c r="AA38" s="23">
        <f t="shared" si="20"/>
        <v>1549</v>
      </c>
      <c r="AB38" s="215">
        <f t="shared" si="21"/>
        <v>0.83025138017902123</v>
      </c>
      <c r="AC38" s="4"/>
      <c r="AD38" s="4"/>
    </row>
    <row r="39" spans="1:30" ht="15.75" thickBot="1" x14ac:dyDescent="0.3">
      <c r="A39" s="5"/>
      <c r="B39" s="24" t="s">
        <v>48</v>
      </c>
      <c r="C39" s="105" t="s">
        <v>31</v>
      </c>
      <c r="D39" s="42">
        <f>SUM(D35:D38)+SUM(D28:D32)</f>
        <v>10796.1</v>
      </c>
      <c r="E39" s="42">
        <f>SUM(E35:E38)+SUM(E28:E32)</f>
        <v>46048.3</v>
      </c>
      <c r="F39" s="42">
        <f>SUM(F35:F38)+SUM(F28:F32)</f>
        <v>25.200000000000003</v>
      </c>
      <c r="G39" s="148">
        <f>SUM(D39:F39)</f>
        <v>56869.599999999999</v>
      </c>
      <c r="H39" s="43">
        <f>SUM(H28:H32)+SUM(H35:H38)</f>
        <v>38.5</v>
      </c>
      <c r="I39" s="44">
        <f>SUM(I35:I38)+SUM(I28:I32)</f>
        <v>56908.100000000006</v>
      </c>
      <c r="J39" s="213">
        <f>SUM(J35:J38)+SUM(J28:J32)</f>
        <v>6941.3000000000011</v>
      </c>
      <c r="K39" s="213">
        <f>SUM(K35:K38)+SUM(K28:K32)</f>
        <v>45398</v>
      </c>
      <c r="L39" s="213">
        <f>SUM(L35:L38)+SUM(L28:L32)</f>
        <v>2550</v>
      </c>
      <c r="M39" s="201">
        <f>SUM(J39:L39)</f>
        <v>54889.3</v>
      </c>
      <c r="N39" s="202">
        <f>SUM(N28:N32)+SUM(N35:N38)</f>
        <v>200</v>
      </c>
      <c r="O39" s="203">
        <f>SUM(O35:O38)+SUM(O28:O32)</f>
        <v>55089.299999999996</v>
      </c>
      <c r="P39" s="42">
        <f>SUM(P35:P38)+SUM(P28:P32)</f>
        <v>4073.0999999999995</v>
      </c>
      <c r="Q39" s="42">
        <f>SUM(Q35:Q38)+SUM(Q28:Q32)</f>
        <v>19431.099999999999</v>
      </c>
      <c r="R39" s="42">
        <f>SUM(R35:R38)+SUM(R28:R32)</f>
        <v>1455.2</v>
      </c>
      <c r="S39" s="148">
        <f>SUM(P39:R39)</f>
        <v>24959.399999999998</v>
      </c>
      <c r="T39" s="43">
        <f>SUM(T28:T32)+SUM(T35:T38)</f>
        <v>43.2</v>
      </c>
      <c r="U39" s="44">
        <f>SUM(U35:U38)+SUM(U28:U32)</f>
        <v>25002.6</v>
      </c>
      <c r="V39" s="42">
        <f>SUM(V35:V38)+SUM(V28:V32)</f>
        <v>6402</v>
      </c>
      <c r="W39" s="42">
        <f>SUM(W35:W38)+SUM(W28:W32)</f>
        <v>44920</v>
      </c>
      <c r="X39" s="42">
        <f>SUM(X35:X38)+SUM(X28:X32)</f>
        <v>2550</v>
      </c>
      <c r="Y39" s="148">
        <f>SUM(V39:X39)</f>
        <v>53872</v>
      </c>
      <c r="Z39" s="43">
        <f>SUM(Z28:Z32)+SUM(Z35:Z38)</f>
        <v>200</v>
      </c>
      <c r="AA39" s="44">
        <f>SUM(AA35:AA38)+SUM(AA28:AA32)</f>
        <v>54072</v>
      </c>
      <c r="AB39" s="216">
        <f>IFERROR(AA39/O39,0)</f>
        <v>0.98153361905124958</v>
      </c>
      <c r="AC39" s="4"/>
      <c r="AD39" s="4"/>
    </row>
    <row r="40" spans="1:30" ht="19.5" thickBot="1" x14ac:dyDescent="0.35">
      <c r="A40" s="5"/>
      <c r="B40" s="109" t="s">
        <v>49</v>
      </c>
      <c r="C40" s="110" t="s">
        <v>51</v>
      </c>
      <c r="D40" s="111">
        <f t="shared" ref="D40:O40" si="22">D24-D39</f>
        <v>-4385.5</v>
      </c>
      <c r="E40" s="111">
        <f t="shared" si="22"/>
        <v>165.5</v>
      </c>
      <c r="F40" s="111">
        <f t="shared" si="22"/>
        <v>4536.5999999999995</v>
      </c>
      <c r="G40" s="120">
        <f t="shared" si="22"/>
        <v>316.59999999999854</v>
      </c>
      <c r="H40" s="120">
        <f t="shared" si="22"/>
        <v>147.9</v>
      </c>
      <c r="I40" s="121">
        <f t="shared" si="22"/>
        <v>464.49999999999272</v>
      </c>
      <c r="J40" s="111">
        <f t="shared" si="22"/>
        <v>0</v>
      </c>
      <c r="K40" s="111">
        <f t="shared" si="22"/>
        <v>0</v>
      </c>
      <c r="L40" s="111">
        <f t="shared" si="22"/>
        <v>0</v>
      </c>
      <c r="M40" s="161">
        <f t="shared" si="22"/>
        <v>0</v>
      </c>
      <c r="N40" s="161">
        <f t="shared" si="22"/>
        <v>0</v>
      </c>
      <c r="O40" s="162">
        <f t="shared" si="22"/>
        <v>0</v>
      </c>
      <c r="P40" s="111">
        <f t="shared" ref="P40:U40" si="23">P24-P39</f>
        <v>-892.59999999999945</v>
      </c>
      <c r="Q40" s="111">
        <f t="shared" si="23"/>
        <v>2590.6000000000022</v>
      </c>
      <c r="R40" s="111">
        <f t="shared" si="23"/>
        <v>997.8</v>
      </c>
      <c r="S40" s="120">
        <f t="shared" si="23"/>
        <v>2695.8000000000029</v>
      </c>
      <c r="T40" s="120">
        <f t="shared" si="23"/>
        <v>64.5</v>
      </c>
      <c r="U40" s="121">
        <f t="shared" si="23"/>
        <v>2760.2999999999993</v>
      </c>
      <c r="V40" s="111">
        <f t="shared" ref="V40:AA40" si="24">V24-V39</f>
        <v>0</v>
      </c>
      <c r="W40" s="111">
        <f t="shared" si="24"/>
        <v>0</v>
      </c>
      <c r="X40" s="111">
        <f t="shared" si="24"/>
        <v>0</v>
      </c>
      <c r="Y40" s="120">
        <f t="shared" si="24"/>
        <v>0</v>
      </c>
      <c r="Z40" s="120">
        <f t="shared" si="24"/>
        <v>0</v>
      </c>
      <c r="AA40" s="121">
        <f t="shared" si="24"/>
        <v>0</v>
      </c>
      <c r="AB40" s="217">
        <f t="shared" si="21"/>
        <v>0</v>
      </c>
      <c r="AC40" s="4"/>
      <c r="AD40" s="4"/>
    </row>
    <row r="41" spans="1:30" ht="15.75" thickBot="1" x14ac:dyDescent="0.3">
      <c r="A41" s="5"/>
      <c r="B41" s="112" t="s">
        <v>50</v>
      </c>
      <c r="C41" s="113" t="s">
        <v>65</v>
      </c>
      <c r="D41" s="114"/>
      <c r="E41" s="115"/>
      <c r="F41" s="115"/>
      <c r="G41" s="116"/>
      <c r="H41" s="117"/>
      <c r="I41" s="118">
        <f>I40-D16</f>
        <v>-5644.5000000000073</v>
      </c>
      <c r="J41" s="114"/>
      <c r="K41" s="115"/>
      <c r="L41" s="115"/>
      <c r="M41" s="116"/>
      <c r="N41" s="119"/>
      <c r="O41" s="118">
        <f>O40-J16</f>
        <v>-6432.3</v>
      </c>
      <c r="P41" s="114"/>
      <c r="Q41" s="115"/>
      <c r="R41" s="115"/>
      <c r="S41" s="116"/>
      <c r="T41" s="119"/>
      <c r="U41" s="118">
        <f>U40-P16</f>
        <v>-344.30000000000064</v>
      </c>
      <c r="V41" s="114"/>
      <c r="W41" s="115"/>
      <c r="X41" s="115"/>
      <c r="Y41" s="116"/>
      <c r="Z41" s="119"/>
      <c r="AA41" s="118">
        <f>AA40-V16</f>
        <v>-6209</v>
      </c>
      <c r="AB41" s="219">
        <f t="shared" si="21"/>
        <v>0.96528457938839918</v>
      </c>
      <c r="AC41" s="4"/>
      <c r="AD41" s="4"/>
    </row>
    <row r="42" spans="1:30" s="124" customFormat="1" ht="8.25" customHeight="1" thickBot="1" x14ac:dyDescent="0.3">
      <c r="A42" s="89"/>
      <c r="B42" s="90"/>
      <c r="C42" s="48"/>
      <c r="D42" s="91"/>
      <c r="E42" s="49"/>
      <c r="F42" s="49"/>
      <c r="G42" s="89"/>
      <c r="H42" s="49"/>
      <c r="I42" s="49"/>
      <c r="J42" s="91"/>
      <c r="K42" s="49"/>
      <c r="L42" s="49"/>
      <c r="M42" s="89"/>
      <c r="N42" s="49"/>
      <c r="O42" s="49"/>
      <c r="P42" s="49"/>
      <c r="Q42" s="49"/>
      <c r="R42" s="49"/>
      <c r="S42" s="49"/>
      <c r="T42" s="49"/>
      <c r="U42" s="49"/>
      <c r="V42" s="92"/>
      <c r="W42" s="92"/>
      <c r="X42" s="92"/>
      <c r="Y42" s="92"/>
      <c r="Z42" s="92"/>
      <c r="AA42" s="92"/>
      <c r="AB42" s="92"/>
      <c r="AC42" s="92"/>
      <c r="AD42" s="92"/>
    </row>
    <row r="43" spans="1:30" s="124" customFormat="1" ht="15.75" customHeight="1" thickBot="1" x14ac:dyDescent="0.3">
      <c r="A43" s="89"/>
      <c r="B43" s="94"/>
      <c r="C43" s="261" t="s">
        <v>83</v>
      </c>
      <c r="D43" s="108" t="s">
        <v>41</v>
      </c>
      <c r="E43" s="45" t="s">
        <v>84</v>
      </c>
      <c r="F43" s="46" t="s">
        <v>36</v>
      </c>
      <c r="G43" s="49"/>
      <c r="H43" s="49"/>
      <c r="I43" s="50"/>
      <c r="J43" s="108" t="s">
        <v>41</v>
      </c>
      <c r="K43" s="45" t="s">
        <v>84</v>
      </c>
      <c r="L43" s="46" t="s">
        <v>36</v>
      </c>
      <c r="M43" s="49"/>
      <c r="N43" s="49"/>
      <c r="O43" s="49"/>
      <c r="P43" s="108" t="s">
        <v>41</v>
      </c>
      <c r="Q43" s="45" t="s">
        <v>84</v>
      </c>
      <c r="R43" s="46" t="s">
        <v>36</v>
      </c>
      <c r="S43" s="92"/>
      <c r="T43" s="92"/>
      <c r="U43" s="92"/>
      <c r="V43" s="108" t="s">
        <v>41</v>
      </c>
      <c r="W43" s="45" t="s">
        <v>84</v>
      </c>
      <c r="X43" s="46" t="s">
        <v>36</v>
      </c>
      <c r="Y43" s="92"/>
      <c r="Z43" s="92"/>
      <c r="AA43" s="92"/>
      <c r="AB43" s="92"/>
      <c r="AC43" s="92"/>
      <c r="AD43" s="92"/>
    </row>
    <row r="44" spans="1:30" ht="15.75" thickBot="1" x14ac:dyDescent="0.3">
      <c r="A44" s="5"/>
      <c r="B44" s="94"/>
      <c r="C44" s="262"/>
      <c r="D44" s="96">
        <v>427.9</v>
      </c>
      <c r="E44" s="106">
        <v>427.9</v>
      </c>
      <c r="F44" s="107">
        <v>0</v>
      </c>
      <c r="G44" s="49"/>
      <c r="H44" s="49"/>
      <c r="I44" s="50"/>
      <c r="J44" s="96">
        <v>427.9</v>
      </c>
      <c r="K44" s="106">
        <v>427.9</v>
      </c>
      <c r="L44" s="107">
        <v>0</v>
      </c>
      <c r="M44" s="95"/>
      <c r="N44" s="95"/>
      <c r="O44" s="95"/>
      <c r="P44" s="96">
        <v>213.3</v>
      </c>
      <c r="Q44" s="106">
        <v>213.3</v>
      </c>
      <c r="R44" s="107">
        <v>0</v>
      </c>
      <c r="S44" s="4"/>
      <c r="T44" s="4"/>
      <c r="U44" s="4"/>
      <c r="V44" s="96">
        <v>427.9</v>
      </c>
      <c r="W44" s="106">
        <v>427.9</v>
      </c>
      <c r="X44" s="107">
        <v>0</v>
      </c>
      <c r="Y44" s="4"/>
      <c r="Z44" s="4"/>
      <c r="AA44" s="4"/>
      <c r="AB44" s="4"/>
      <c r="AC44" s="4"/>
      <c r="AD44" s="4"/>
    </row>
    <row r="45" spans="1:30" s="124" customFormat="1" ht="8.25" customHeight="1" thickBot="1" x14ac:dyDescent="0.3">
      <c r="A45" s="89"/>
      <c r="B45" s="94"/>
      <c r="C45" s="48"/>
      <c r="D45" s="95"/>
      <c r="E45" s="49"/>
      <c r="F45" s="49"/>
      <c r="G45" s="49"/>
      <c r="H45" s="49"/>
      <c r="I45" s="50"/>
      <c r="J45" s="49"/>
      <c r="K45" s="49"/>
      <c r="L45" s="49"/>
      <c r="M45" s="49"/>
      <c r="N45" s="49"/>
      <c r="O45" s="50"/>
      <c r="P45" s="50"/>
      <c r="Q45" s="50"/>
      <c r="R45" s="50"/>
      <c r="S45" s="50"/>
      <c r="T45" s="50"/>
      <c r="U45" s="50"/>
      <c r="V45" s="92"/>
      <c r="W45" s="92"/>
      <c r="X45" s="92"/>
      <c r="Y45" s="92"/>
      <c r="Z45" s="92"/>
      <c r="AA45" s="92"/>
      <c r="AB45" s="92"/>
      <c r="AC45" s="92"/>
      <c r="AD45" s="92"/>
    </row>
    <row r="46" spans="1:30" s="124" customFormat="1" ht="37.5" customHeight="1" thickBot="1" x14ac:dyDescent="0.3">
      <c r="A46" s="89"/>
      <c r="B46" s="94"/>
      <c r="C46" s="261" t="s">
        <v>86</v>
      </c>
      <c r="D46" s="97" t="s">
        <v>87</v>
      </c>
      <c r="E46" s="98" t="s">
        <v>85</v>
      </c>
      <c r="F46" s="49"/>
      <c r="G46" s="49"/>
      <c r="H46" s="49"/>
      <c r="I46" s="50"/>
      <c r="J46" s="97" t="s">
        <v>87</v>
      </c>
      <c r="K46" s="98" t="s">
        <v>85</v>
      </c>
      <c r="L46" s="149"/>
      <c r="M46" s="149"/>
      <c r="N46" s="92"/>
      <c r="O46" s="92"/>
      <c r="P46" s="97" t="s">
        <v>87</v>
      </c>
      <c r="Q46" s="98" t="s">
        <v>85</v>
      </c>
      <c r="R46" s="92"/>
      <c r="S46" s="92"/>
      <c r="T46" s="92"/>
      <c r="U46" s="92"/>
      <c r="V46" s="97" t="s">
        <v>87</v>
      </c>
      <c r="W46" s="98" t="s">
        <v>85</v>
      </c>
      <c r="X46" s="92"/>
      <c r="Y46" s="92"/>
      <c r="Z46" s="92"/>
      <c r="AA46" s="92"/>
      <c r="AB46" s="92"/>
      <c r="AC46" s="92"/>
      <c r="AD46" s="92"/>
    </row>
    <row r="47" spans="1:30" ht="15.75" thickBot="1" x14ac:dyDescent="0.3">
      <c r="A47" s="5"/>
      <c r="B47" s="47"/>
      <c r="C47" s="263"/>
      <c r="D47" s="96">
        <v>0</v>
      </c>
      <c r="E47" s="99">
        <v>0</v>
      </c>
      <c r="F47" s="49"/>
      <c r="G47" s="49"/>
      <c r="H47" s="49"/>
      <c r="I47" s="50"/>
      <c r="J47" s="96">
        <v>0</v>
      </c>
      <c r="K47" s="99">
        <v>0</v>
      </c>
      <c r="L47" s="150"/>
      <c r="M47" s="150"/>
      <c r="N47" s="4"/>
      <c r="O47" s="4"/>
      <c r="P47" s="96">
        <v>0</v>
      </c>
      <c r="Q47" s="99">
        <v>0</v>
      </c>
      <c r="R47" s="4"/>
      <c r="S47" s="4"/>
      <c r="T47" s="4"/>
      <c r="U47" s="4"/>
      <c r="V47" s="96">
        <v>0</v>
      </c>
      <c r="W47" s="99">
        <v>0</v>
      </c>
      <c r="X47" s="4"/>
      <c r="Y47" s="4"/>
      <c r="Z47" s="4"/>
      <c r="AA47" s="4"/>
      <c r="AB47" s="4"/>
      <c r="AC47" s="4"/>
      <c r="AD47" s="4"/>
    </row>
    <row r="48" spans="1:30" x14ac:dyDescent="0.25">
      <c r="A48" s="5"/>
      <c r="B48" s="47"/>
      <c r="C48" s="48"/>
      <c r="D48" s="49"/>
      <c r="E48" s="49"/>
      <c r="F48" s="49"/>
      <c r="G48" s="49"/>
      <c r="H48" s="49"/>
      <c r="I48" s="50"/>
      <c r="J48" s="49"/>
      <c r="K48" s="49"/>
      <c r="L48" s="49"/>
      <c r="M48" s="49"/>
      <c r="N48" s="49"/>
      <c r="O48" s="50"/>
      <c r="P48" s="50"/>
      <c r="Q48" s="50"/>
      <c r="R48" s="50"/>
      <c r="S48" s="50"/>
      <c r="T48" s="50"/>
      <c r="U48" s="50"/>
      <c r="V48" s="4"/>
      <c r="W48" s="4"/>
      <c r="X48" s="4"/>
      <c r="Y48" s="4"/>
      <c r="Z48" s="4"/>
      <c r="AA48" s="4"/>
      <c r="AB48" s="4"/>
      <c r="AC48" s="4"/>
      <c r="AD48" s="4"/>
    </row>
    <row r="49" spans="1:30" x14ac:dyDescent="0.25">
      <c r="A49" s="5"/>
      <c r="B49" s="47"/>
      <c r="C49" s="100" t="s">
        <v>82</v>
      </c>
      <c r="D49" s="101" t="s">
        <v>73</v>
      </c>
      <c r="E49" s="101" t="s">
        <v>74</v>
      </c>
      <c r="F49" s="101" t="s">
        <v>91</v>
      </c>
      <c r="G49" s="101" t="s">
        <v>93</v>
      </c>
      <c r="H49" s="49"/>
      <c r="I49" s="4"/>
      <c r="J49" s="101" t="s">
        <v>73</v>
      </c>
      <c r="K49" s="101" t="s">
        <v>74</v>
      </c>
      <c r="L49" s="101" t="s">
        <v>91</v>
      </c>
      <c r="M49" s="101" t="s">
        <v>94</v>
      </c>
      <c r="N49" s="4"/>
      <c r="O49" s="4"/>
      <c r="P49" s="101" t="s">
        <v>73</v>
      </c>
      <c r="Q49" s="101" t="s">
        <v>74</v>
      </c>
      <c r="R49" s="101" t="s">
        <v>91</v>
      </c>
      <c r="S49" s="101" t="s">
        <v>94</v>
      </c>
      <c r="T49" s="4"/>
      <c r="U49" s="4"/>
      <c r="V49" s="101" t="s">
        <v>95</v>
      </c>
      <c r="W49" s="101" t="s">
        <v>74</v>
      </c>
      <c r="X49" s="101" t="s">
        <v>91</v>
      </c>
      <c r="Y49" s="101" t="s">
        <v>94</v>
      </c>
      <c r="Z49" s="4"/>
      <c r="AA49" s="4"/>
      <c r="AB49" s="4"/>
      <c r="AC49" s="4"/>
      <c r="AD49" s="4"/>
    </row>
    <row r="50" spans="1:30" x14ac:dyDescent="0.25">
      <c r="A50" s="5"/>
      <c r="B50" s="47"/>
      <c r="C50" s="51" t="s">
        <v>70</v>
      </c>
      <c r="D50" s="86">
        <v>3395.6</v>
      </c>
      <c r="E50" s="86">
        <v>4446.6000000000004</v>
      </c>
      <c r="F50" s="86">
        <v>1465.7</v>
      </c>
      <c r="G50" s="52">
        <v>6376.5</v>
      </c>
      <c r="H50" s="49"/>
      <c r="I50" s="4"/>
      <c r="J50" s="52">
        <v>3831.9</v>
      </c>
      <c r="K50" s="86">
        <v>1615.7</v>
      </c>
      <c r="L50" s="86">
        <v>1353.9</v>
      </c>
      <c r="M50" s="52">
        <f>J50+K50-L50</f>
        <v>4093.7000000000003</v>
      </c>
      <c r="N50" s="4"/>
      <c r="O50" s="4"/>
      <c r="P50" s="86">
        <v>6376.5</v>
      </c>
      <c r="Q50" s="86">
        <v>991.1</v>
      </c>
      <c r="R50" s="86">
        <v>3098.2</v>
      </c>
      <c r="S50" s="52">
        <f>P50+Q50-R50</f>
        <v>4269.4000000000005</v>
      </c>
      <c r="T50" s="4"/>
      <c r="U50" s="4"/>
      <c r="V50" s="86">
        <v>4269.3999999999996</v>
      </c>
      <c r="W50" s="86">
        <v>1230</v>
      </c>
      <c r="X50" s="86">
        <v>997.9</v>
      </c>
      <c r="Y50" s="52">
        <f>V50+W50-X50</f>
        <v>4501.5</v>
      </c>
      <c r="Z50" s="4"/>
      <c r="AA50" s="4"/>
      <c r="AB50" s="4"/>
      <c r="AC50" s="4"/>
      <c r="AD50" s="4"/>
    </row>
    <row r="51" spans="1:30" x14ac:dyDescent="0.25">
      <c r="A51" s="5"/>
      <c r="B51" s="47"/>
      <c r="C51" s="51" t="s">
        <v>71</v>
      </c>
      <c r="D51" s="86">
        <v>793.4</v>
      </c>
      <c r="E51" s="86">
        <v>2990.1</v>
      </c>
      <c r="F51" s="86">
        <v>293.5</v>
      </c>
      <c r="G51" s="52">
        <f t="shared" ref="G51:G54" si="25">D51+E51-F51</f>
        <v>3490</v>
      </c>
      <c r="H51" s="49"/>
      <c r="I51" s="4"/>
      <c r="J51" s="52">
        <v>910.1</v>
      </c>
      <c r="K51" s="86">
        <v>200</v>
      </c>
      <c r="L51" s="86">
        <v>306</v>
      </c>
      <c r="M51" s="52">
        <f t="shared" ref="M51:M54" si="26">J51+K51-L51</f>
        <v>804.09999999999991</v>
      </c>
      <c r="N51" s="4"/>
      <c r="O51" s="4"/>
      <c r="P51" s="86">
        <v>3490</v>
      </c>
      <c r="Q51" s="86">
        <v>396.3</v>
      </c>
      <c r="R51" s="86">
        <v>2637.2</v>
      </c>
      <c r="S51" s="52">
        <f t="shared" ref="S51:S54" si="27">P51+Q51-R51</f>
        <v>1249.1000000000004</v>
      </c>
      <c r="T51" s="4"/>
      <c r="U51" s="4"/>
      <c r="V51" s="86">
        <v>1249.0999999999999</v>
      </c>
      <c r="W51" s="86">
        <v>200</v>
      </c>
      <c r="X51" s="86">
        <v>250</v>
      </c>
      <c r="Y51" s="52">
        <f t="shared" ref="Y51:Y54" si="28">V51+W51-X51</f>
        <v>1199.0999999999999</v>
      </c>
      <c r="Z51" s="4"/>
      <c r="AA51" s="4"/>
      <c r="AB51" s="4"/>
      <c r="AC51" s="4"/>
      <c r="AD51" s="4"/>
    </row>
    <row r="52" spans="1:30" x14ac:dyDescent="0.25">
      <c r="A52" s="5"/>
      <c r="B52" s="47"/>
      <c r="C52" s="51" t="s">
        <v>72</v>
      </c>
      <c r="D52" s="86">
        <v>1781.5</v>
      </c>
      <c r="E52" s="86">
        <v>747.9</v>
      </c>
      <c r="F52" s="86">
        <v>427.9</v>
      </c>
      <c r="G52" s="52">
        <f t="shared" si="25"/>
        <v>2101.5</v>
      </c>
      <c r="H52" s="49"/>
      <c r="I52" s="4"/>
      <c r="J52" s="52">
        <v>1946.1</v>
      </c>
      <c r="K52" s="86">
        <v>770</v>
      </c>
      <c r="L52" s="86">
        <v>427.9</v>
      </c>
      <c r="M52" s="52">
        <f t="shared" si="26"/>
        <v>2288.1999999999998</v>
      </c>
      <c r="N52" s="4"/>
      <c r="O52" s="4"/>
      <c r="P52" s="86">
        <v>2101.5</v>
      </c>
      <c r="Q52" s="86">
        <v>364.1</v>
      </c>
      <c r="R52" s="86">
        <v>213.3</v>
      </c>
      <c r="S52" s="52">
        <f t="shared" si="27"/>
        <v>2252.2999999999997</v>
      </c>
      <c r="T52" s="4"/>
      <c r="U52" s="4"/>
      <c r="V52" s="86">
        <v>2252.3000000000002</v>
      </c>
      <c r="W52" s="86">
        <v>720</v>
      </c>
      <c r="X52" s="86">
        <v>427.9</v>
      </c>
      <c r="Y52" s="52">
        <f t="shared" si="28"/>
        <v>2544.4</v>
      </c>
      <c r="Z52" s="4"/>
      <c r="AA52" s="4"/>
      <c r="AB52" s="4"/>
      <c r="AC52" s="4"/>
      <c r="AD52" s="4"/>
    </row>
    <row r="53" spans="1:30" x14ac:dyDescent="0.25">
      <c r="A53" s="5"/>
      <c r="B53" s="47"/>
      <c r="C53" s="51" t="s">
        <v>88</v>
      </c>
      <c r="D53" s="86">
        <v>300</v>
      </c>
      <c r="E53" s="86">
        <v>60</v>
      </c>
      <c r="F53" s="86">
        <v>19</v>
      </c>
      <c r="G53" s="52">
        <f t="shared" si="25"/>
        <v>341</v>
      </c>
      <c r="H53" s="49"/>
      <c r="I53" s="4"/>
      <c r="J53" s="52">
        <v>360</v>
      </c>
      <c r="K53" s="86">
        <v>30</v>
      </c>
      <c r="L53" s="86">
        <v>20</v>
      </c>
      <c r="M53" s="52">
        <f t="shared" si="26"/>
        <v>370</v>
      </c>
      <c r="N53" s="4"/>
      <c r="O53" s="4"/>
      <c r="P53" s="86">
        <v>341</v>
      </c>
      <c r="Q53" s="86">
        <v>92</v>
      </c>
      <c r="R53" s="86">
        <v>0</v>
      </c>
      <c r="S53" s="52">
        <f t="shared" si="27"/>
        <v>433</v>
      </c>
      <c r="T53" s="4"/>
      <c r="U53" s="4"/>
      <c r="V53" s="86">
        <v>433</v>
      </c>
      <c r="W53" s="86">
        <v>30</v>
      </c>
      <c r="X53" s="86">
        <v>20</v>
      </c>
      <c r="Y53" s="52">
        <f t="shared" si="28"/>
        <v>443</v>
      </c>
      <c r="Z53" s="4"/>
      <c r="AA53" s="4"/>
      <c r="AB53" s="4"/>
      <c r="AC53" s="4"/>
      <c r="AD53" s="4"/>
    </row>
    <row r="54" spans="1:30" x14ac:dyDescent="0.25">
      <c r="A54" s="5"/>
      <c r="B54" s="47"/>
      <c r="C54" s="135" t="s">
        <v>89</v>
      </c>
      <c r="D54" s="86">
        <v>520.70000000000005</v>
      </c>
      <c r="E54" s="86">
        <v>648.6</v>
      </c>
      <c r="F54" s="86">
        <v>725.3</v>
      </c>
      <c r="G54" s="52">
        <f t="shared" si="25"/>
        <v>444.00000000000023</v>
      </c>
      <c r="H54" s="49"/>
      <c r="I54" s="4"/>
      <c r="J54" s="52">
        <v>615.70000000000005</v>
      </c>
      <c r="K54" s="86">
        <v>615.70000000000005</v>
      </c>
      <c r="L54" s="86">
        <v>600</v>
      </c>
      <c r="M54" s="52">
        <f t="shared" si="26"/>
        <v>631.40000000000009</v>
      </c>
      <c r="N54" s="4"/>
      <c r="O54" s="4"/>
      <c r="P54" s="86">
        <v>444</v>
      </c>
      <c r="Q54" s="86">
        <v>138.69999999999999</v>
      </c>
      <c r="R54" s="86">
        <v>247.7</v>
      </c>
      <c r="S54" s="52">
        <f t="shared" si="27"/>
        <v>335.00000000000006</v>
      </c>
      <c r="T54" s="4"/>
      <c r="U54" s="4"/>
      <c r="V54" s="86">
        <v>335</v>
      </c>
      <c r="W54" s="86">
        <v>280</v>
      </c>
      <c r="X54" s="86">
        <v>300</v>
      </c>
      <c r="Y54" s="52">
        <f t="shared" si="28"/>
        <v>315</v>
      </c>
      <c r="Z54" s="4"/>
      <c r="AA54" s="4"/>
      <c r="AB54" s="4"/>
      <c r="AC54" s="4"/>
      <c r="AD54" s="4"/>
    </row>
    <row r="55" spans="1:30" ht="10.5" customHeight="1" x14ac:dyDescent="0.25">
      <c r="A55" s="5"/>
      <c r="B55" s="47"/>
      <c r="C55" s="48"/>
      <c r="D55" s="49"/>
      <c r="E55" s="49"/>
      <c r="F55" s="49"/>
      <c r="G55" s="49"/>
      <c r="H55" s="49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x14ac:dyDescent="0.25">
      <c r="A56" s="5"/>
      <c r="B56" s="47"/>
      <c r="C56" s="100" t="s">
        <v>75</v>
      </c>
      <c r="D56" s="101" t="s">
        <v>76</v>
      </c>
      <c r="E56" s="101" t="s">
        <v>96</v>
      </c>
      <c r="F56" s="49"/>
      <c r="G56" s="49"/>
      <c r="H56" s="49"/>
      <c r="I56" s="50"/>
      <c r="J56" s="101" t="s">
        <v>97</v>
      </c>
      <c r="K56" s="49"/>
      <c r="L56" s="49"/>
      <c r="M56" s="49"/>
      <c r="N56" s="49"/>
      <c r="O56" s="50"/>
      <c r="P56" s="101" t="s">
        <v>98</v>
      </c>
      <c r="Q56" s="50"/>
      <c r="R56" s="50"/>
      <c r="S56" s="50"/>
      <c r="T56" s="50"/>
      <c r="U56" s="50"/>
      <c r="V56" s="101" t="s">
        <v>97</v>
      </c>
      <c r="W56" s="4"/>
      <c r="X56" s="4"/>
      <c r="Y56" s="4"/>
      <c r="Z56" s="4"/>
      <c r="AA56" s="4"/>
      <c r="AB56" s="4"/>
      <c r="AC56" s="4"/>
      <c r="AD56" s="4"/>
    </row>
    <row r="57" spans="1:30" x14ac:dyDescent="0.25">
      <c r="A57" s="5"/>
      <c r="B57" s="47"/>
      <c r="C57" s="51"/>
      <c r="D57" s="87">
        <v>59</v>
      </c>
      <c r="E57" s="87">
        <v>60</v>
      </c>
      <c r="F57" s="49"/>
      <c r="G57" s="49"/>
      <c r="H57" s="49"/>
      <c r="I57" s="50"/>
      <c r="J57" s="87">
        <v>65</v>
      </c>
      <c r="K57" s="49"/>
      <c r="L57" s="49"/>
      <c r="M57" s="49"/>
      <c r="N57" s="49"/>
      <c r="O57" s="50"/>
      <c r="P57" s="87">
        <v>61</v>
      </c>
      <c r="Q57" s="50"/>
      <c r="R57" s="50"/>
      <c r="S57" s="50"/>
      <c r="T57" s="50"/>
      <c r="U57" s="50"/>
      <c r="V57" s="87">
        <v>65</v>
      </c>
      <c r="W57" s="4"/>
      <c r="X57" s="4"/>
      <c r="Y57" s="4"/>
      <c r="Z57" s="4"/>
      <c r="AA57" s="4"/>
      <c r="AB57" s="4"/>
      <c r="AC57" s="4"/>
      <c r="AD57" s="4"/>
    </row>
    <row r="58" spans="1:30" x14ac:dyDescent="0.25">
      <c r="A58" s="5"/>
      <c r="B58" s="47"/>
      <c r="C58" s="48"/>
      <c r="D58" s="49"/>
      <c r="E58" s="49"/>
      <c r="F58" s="49"/>
      <c r="G58" s="49"/>
      <c r="H58" s="49"/>
      <c r="I58" s="50"/>
      <c r="J58" s="49"/>
      <c r="K58" s="49"/>
      <c r="L58" s="49"/>
      <c r="M58" s="49"/>
      <c r="N58" s="49"/>
      <c r="O58" s="50"/>
      <c r="P58" s="50"/>
      <c r="Q58" s="50"/>
      <c r="R58" s="50"/>
      <c r="S58" s="50"/>
      <c r="T58" s="50"/>
      <c r="U58" s="50"/>
      <c r="V58" s="4"/>
      <c r="W58" s="4"/>
      <c r="X58" s="4"/>
      <c r="Y58" s="4"/>
      <c r="Z58" s="4"/>
      <c r="AA58" s="4"/>
      <c r="AB58" s="4"/>
      <c r="AC58" s="4"/>
      <c r="AD58" s="4"/>
    </row>
    <row r="59" spans="1:30" x14ac:dyDescent="0.25">
      <c r="A59" s="5"/>
      <c r="B59" s="103" t="s">
        <v>92</v>
      </c>
      <c r="C59" s="102"/>
      <c r="D59" s="268"/>
      <c r="E59" s="268"/>
      <c r="F59" s="268"/>
      <c r="G59" s="268"/>
      <c r="H59" s="268"/>
      <c r="I59" s="268"/>
      <c r="J59" s="268"/>
      <c r="K59" s="268"/>
      <c r="L59" s="268"/>
      <c r="M59" s="268"/>
      <c r="N59" s="268"/>
      <c r="O59" s="268"/>
      <c r="P59" s="268"/>
      <c r="Q59" s="268"/>
      <c r="R59" s="268"/>
      <c r="S59" s="268"/>
      <c r="T59" s="268"/>
      <c r="U59" s="268"/>
      <c r="V59" s="151"/>
      <c r="W59" s="151"/>
      <c r="X59" s="151"/>
      <c r="Y59" s="151"/>
      <c r="Z59" s="151"/>
      <c r="AA59" s="151"/>
      <c r="AB59" s="152"/>
      <c r="AC59" s="4"/>
      <c r="AD59" s="4"/>
    </row>
    <row r="60" spans="1:30" x14ac:dyDescent="0.25">
      <c r="A60" s="5"/>
      <c r="B60" s="123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5"/>
      <c r="AC60" s="4"/>
      <c r="AD60" s="4"/>
    </row>
    <row r="61" spans="1:30" x14ac:dyDescent="0.25">
      <c r="A61" s="5"/>
      <c r="B61" s="257"/>
      <c r="C61" s="255"/>
      <c r="D61" s="255"/>
      <c r="E61" s="255"/>
      <c r="F61" s="255"/>
      <c r="G61" s="255"/>
      <c r="H61" s="255"/>
      <c r="I61" s="255"/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124"/>
      <c r="W61" s="124"/>
      <c r="X61" s="124"/>
      <c r="Y61" s="124"/>
      <c r="Z61" s="124"/>
      <c r="AA61" s="124"/>
      <c r="AB61" s="125"/>
      <c r="AC61" s="4"/>
      <c r="AD61" s="4"/>
    </row>
    <row r="62" spans="1:30" x14ac:dyDescent="0.25">
      <c r="A62" s="5"/>
      <c r="B62" s="257"/>
      <c r="C62" s="255"/>
      <c r="D62" s="255"/>
      <c r="E62" s="255"/>
      <c r="F62" s="255"/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124"/>
      <c r="W62" s="124"/>
      <c r="X62" s="124"/>
      <c r="Y62" s="124"/>
      <c r="Z62" s="124"/>
      <c r="AA62" s="124"/>
      <c r="AB62" s="125"/>
      <c r="AC62" s="4"/>
      <c r="AD62" s="4"/>
    </row>
    <row r="63" spans="1:30" x14ac:dyDescent="0.25">
      <c r="A63" s="5"/>
      <c r="B63" s="257"/>
      <c r="C63" s="255"/>
      <c r="D63" s="255"/>
      <c r="E63" s="255"/>
      <c r="F63" s="255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124"/>
      <c r="W63" s="124"/>
      <c r="X63" s="124"/>
      <c r="Y63" s="124"/>
      <c r="Z63" s="124"/>
      <c r="AA63" s="124"/>
      <c r="AB63" s="125"/>
      <c r="AC63" s="4"/>
      <c r="AD63" s="4"/>
    </row>
    <row r="64" spans="1:30" x14ac:dyDescent="0.25">
      <c r="A64" s="5"/>
      <c r="B64" s="156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24"/>
      <c r="W64" s="124"/>
      <c r="X64" s="124"/>
      <c r="Y64" s="124"/>
      <c r="Z64" s="124"/>
      <c r="AA64" s="124"/>
      <c r="AB64" s="125"/>
      <c r="AC64" s="4"/>
      <c r="AD64" s="4"/>
    </row>
    <row r="65" spans="1:30" x14ac:dyDescent="0.25">
      <c r="A65" s="5"/>
      <c r="B65" s="156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24"/>
      <c r="W65" s="124"/>
      <c r="X65" s="124"/>
      <c r="Y65" s="124"/>
      <c r="Z65" s="124"/>
      <c r="AA65" s="124"/>
      <c r="AB65" s="125"/>
      <c r="AC65" s="4"/>
      <c r="AD65" s="4"/>
    </row>
    <row r="66" spans="1:30" x14ac:dyDescent="0.25">
      <c r="A66" s="5"/>
      <c r="B66" s="156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24"/>
      <c r="W66" s="124"/>
      <c r="X66" s="124"/>
      <c r="Y66" s="124"/>
      <c r="Z66" s="124"/>
      <c r="AA66" s="124"/>
      <c r="AB66" s="125"/>
      <c r="AC66" s="4"/>
      <c r="AD66" s="4"/>
    </row>
    <row r="67" spans="1:30" x14ac:dyDescent="0.25">
      <c r="A67" s="5"/>
      <c r="B67" s="156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24"/>
      <c r="W67" s="124"/>
      <c r="X67" s="124"/>
      <c r="Y67" s="124"/>
      <c r="Z67" s="124"/>
      <c r="AA67" s="124"/>
      <c r="AB67" s="125"/>
      <c r="AC67" s="4"/>
      <c r="AD67" s="4"/>
    </row>
    <row r="68" spans="1:30" x14ac:dyDescent="0.25">
      <c r="A68" s="5"/>
      <c r="B68" s="156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24"/>
      <c r="W68" s="124"/>
      <c r="X68" s="124"/>
      <c r="Y68" s="124"/>
      <c r="Z68" s="124"/>
      <c r="AA68" s="124"/>
      <c r="AB68" s="125"/>
      <c r="AC68" s="4"/>
      <c r="AD68" s="4"/>
    </row>
    <row r="69" spans="1:30" x14ac:dyDescent="0.25">
      <c r="A69" s="5"/>
      <c r="B69" s="156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24"/>
      <c r="W69" s="124"/>
      <c r="X69" s="124"/>
      <c r="Y69" s="124"/>
      <c r="Z69" s="124"/>
      <c r="AA69" s="124"/>
      <c r="AB69" s="125"/>
      <c r="AC69" s="4"/>
      <c r="AD69" s="4"/>
    </row>
    <row r="70" spans="1:30" x14ac:dyDescent="0.25">
      <c r="A70" s="5"/>
      <c r="B70" s="156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24"/>
      <c r="W70" s="124"/>
      <c r="X70" s="124"/>
      <c r="Y70" s="124"/>
      <c r="Z70" s="124"/>
      <c r="AA70" s="124"/>
      <c r="AB70" s="125"/>
      <c r="AC70" s="4"/>
      <c r="AD70" s="4"/>
    </row>
    <row r="71" spans="1:30" x14ac:dyDescent="0.25">
      <c r="A71" s="5"/>
      <c r="B71" s="156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24"/>
      <c r="W71" s="124"/>
      <c r="X71" s="124"/>
      <c r="Y71" s="124"/>
      <c r="Z71" s="124"/>
      <c r="AA71" s="124"/>
      <c r="AB71" s="125"/>
      <c r="AC71" s="4"/>
      <c r="AD71" s="4"/>
    </row>
    <row r="72" spans="1:30" x14ac:dyDescent="0.25">
      <c r="A72" s="5"/>
      <c r="B72" s="156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24"/>
      <c r="W72" s="124"/>
      <c r="X72" s="124"/>
      <c r="Y72" s="124"/>
      <c r="Z72" s="124"/>
      <c r="AA72" s="124"/>
      <c r="AB72" s="125"/>
      <c r="AC72" s="4"/>
      <c r="AD72" s="4"/>
    </row>
    <row r="73" spans="1:30" x14ac:dyDescent="0.25">
      <c r="A73" s="5"/>
      <c r="B73" s="156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24"/>
      <c r="W73" s="124"/>
      <c r="X73" s="124"/>
      <c r="Y73" s="124"/>
      <c r="Z73" s="124"/>
      <c r="AA73" s="124"/>
      <c r="AB73" s="125"/>
      <c r="AC73" s="4"/>
      <c r="AD73" s="4"/>
    </row>
    <row r="74" spans="1:30" x14ac:dyDescent="0.25">
      <c r="A74" s="5"/>
      <c r="B74" s="156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24"/>
      <c r="W74" s="124"/>
      <c r="X74" s="124"/>
      <c r="Y74" s="124"/>
      <c r="Z74" s="124"/>
      <c r="AA74" s="124"/>
      <c r="AB74" s="125"/>
      <c r="AC74" s="4"/>
      <c r="AD74" s="4"/>
    </row>
    <row r="75" spans="1:30" x14ac:dyDescent="0.25">
      <c r="A75" s="5"/>
      <c r="B75" s="156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24"/>
      <c r="W75" s="124"/>
      <c r="X75" s="124"/>
      <c r="Y75" s="124"/>
      <c r="Z75" s="124"/>
      <c r="AA75" s="124"/>
      <c r="AB75" s="125"/>
      <c r="AC75" s="4"/>
      <c r="AD75" s="4"/>
    </row>
    <row r="76" spans="1:30" x14ac:dyDescent="0.25">
      <c r="A76" s="5"/>
      <c r="B76" s="156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24"/>
      <c r="W76" s="124"/>
      <c r="X76" s="124"/>
      <c r="Y76" s="124"/>
      <c r="Z76" s="124"/>
      <c r="AA76" s="124"/>
      <c r="AB76" s="125"/>
      <c r="AC76" s="4"/>
      <c r="AD76" s="4"/>
    </row>
    <row r="77" spans="1:30" x14ac:dyDescent="0.25">
      <c r="A77" s="5"/>
      <c r="B77" s="156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24"/>
      <c r="W77" s="124"/>
      <c r="X77" s="124"/>
      <c r="Y77" s="124"/>
      <c r="Z77" s="124"/>
      <c r="AA77" s="124"/>
      <c r="AB77" s="125"/>
      <c r="AC77" s="4"/>
      <c r="AD77" s="4"/>
    </row>
    <row r="78" spans="1:30" x14ac:dyDescent="0.25">
      <c r="A78" s="5"/>
      <c r="B78" s="156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24"/>
      <c r="W78" s="124"/>
      <c r="X78" s="124"/>
      <c r="Y78" s="124"/>
      <c r="Z78" s="124"/>
      <c r="AA78" s="124"/>
      <c r="AB78" s="125"/>
      <c r="AC78" s="4"/>
      <c r="AD78" s="4"/>
    </row>
    <row r="79" spans="1:30" x14ac:dyDescent="0.25">
      <c r="A79" s="5"/>
      <c r="B79" s="156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24"/>
      <c r="W79" s="124"/>
      <c r="X79" s="124"/>
      <c r="Y79" s="124"/>
      <c r="Z79" s="124"/>
      <c r="AA79" s="124"/>
      <c r="AB79" s="125"/>
      <c r="AC79" s="4"/>
      <c r="AD79" s="4"/>
    </row>
    <row r="80" spans="1:30" x14ac:dyDescent="0.25">
      <c r="A80" s="5"/>
      <c r="B80" s="156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24"/>
      <c r="W80" s="124"/>
      <c r="X80" s="124"/>
      <c r="Y80" s="124"/>
      <c r="Z80" s="124"/>
      <c r="AA80" s="124"/>
      <c r="AB80" s="125"/>
      <c r="AC80" s="4"/>
      <c r="AD80" s="4"/>
    </row>
    <row r="81" spans="1:30" x14ac:dyDescent="0.25">
      <c r="A81" s="5"/>
      <c r="B81" s="156"/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24"/>
      <c r="W81" s="124"/>
      <c r="X81" s="124"/>
      <c r="Y81" s="124"/>
      <c r="Z81" s="124"/>
      <c r="AA81" s="124"/>
      <c r="AB81" s="125"/>
      <c r="AC81" s="4"/>
      <c r="AD81" s="4"/>
    </row>
    <row r="82" spans="1:30" x14ac:dyDescent="0.25">
      <c r="A82" s="5"/>
      <c r="B82" s="257"/>
      <c r="C82" s="255"/>
      <c r="D82" s="255"/>
      <c r="E82" s="255"/>
      <c r="F82" s="255"/>
      <c r="G82" s="255"/>
      <c r="H82" s="255"/>
      <c r="I82" s="255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124"/>
      <c r="W82" s="124"/>
      <c r="X82" s="124"/>
      <c r="Y82" s="124"/>
      <c r="Z82" s="124"/>
      <c r="AA82" s="124"/>
      <c r="AB82" s="125"/>
      <c r="AC82" s="4"/>
      <c r="AD82" s="4"/>
    </row>
    <row r="83" spans="1:30" x14ac:dyDescent="0.25">
      <c r="A83" s="5"/>
      <c r="B83" s="126"/>
      <c r="C83" s="93"/>
      <c r="D83" s="93"/>
      <c r="E83" s="93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24"/>
      <c r="W83" s="124"/>
      <c r="X83" s="124"/>
      <c r="Y83" s="124"/>
      <c r="Z83" s="124"/>
      <c r="AA83" s="124"/>
      <c r="AB83" s="125"/>
      <c r="AC83" s="4"/>
      <c r="AD83" s="4"/>
    </row>
    <row r="84" spans="1:30" x14ac:dyDescent="0.25">
      <c r="A84" s="5"/>
      <c r="B84" s="145"/>
      <c r="C84" s="142"/>
      <c r="D84" s="2"/>
      <c r="E84" s="2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24"/>
      <c r="W84" s="124"/>
      <c r="X84" s="124"/>
      <c r="Y84" s="124"/>
      <c r="Z84" s="124"/>
      <c r="AA84" s="124"/>
      <c r="AB84" s="125"/>
      <c r="AC84" s="4"/>
      <c r="AD84" s="4"/>
    </row>
    <row r="85" spans="1:30" x14ac:dyDescent="0.25">
      <c r="A85" s="5"/>
      <c r="B85" s="126"/>
      <c r="C85" s="127"/>
      <c r="D85" s="2"/>
      <c r="E85" s="2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24"/>
      <c r="W85" s="124"/>
      <c r="X85" s="124"/>
      <c r="Y85" s="124"/>
      <c r="Z85" s="124"/>
      <c r="AA85" s="124"/>
      <c r="AB85" s="125"/>
      <c r="AC85" s="4"/>
      <c r="AD85" s="4"/>
    </row>
    <row r="86" spans="1:30" x14ac:dyDescent="0.25">
      <c r="A86" s="5"/>
      <c r="B86" s="126"/>
      <c r="C86" s="127"/>
      <c r="D86" s="2"/>
      <c r="E86" s="2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24"/>
      <c r="W86" s="124"/>
      <c r="X86" s="124"/>
      <c r="Y86" s="124"/>
      <c r="Z86" s="124"/>
      <c r="AA86" s="124"/>
      <c r="AB86" s="125"/>
      <c r="AC86" s="4"/>
      <c r="AD86" s="4"/>
    </row>
    <row r="87" spans="1:30" x14ac:dyDescent="0.25">
      <c r="A87" s="5"/>
      <c r="B87" s="136"/>
      <c r="C87" s="137"/>
      <c r="D87" s="138"/>
      <c r="E87" s="138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53"/>
      <c r="W87" s="153"/>
      <c r="X87" s="153"/>
      <c r="Y87" s="153"/>
      <c r="Z87" s="153"/>
      <c r="AA87" s="153"/>
      <c r="AB87" s="154"/>
      <c r="AC87" s="4"/>
      <c r="AD87" s="4"/>
    </row>
    <row r="88" spans="1:30" x14ac:dyDescent="0.25">
      <c r="A88" s="89"/>
      <c r="B88" s="140"/>
      <c r="C88" s="139"/>
      <c r="D88" s="140"/>
      <c r="E88" s="140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4"/>
      <c r="W88" s="4"/>
      <c r="X88" s="4"/>
      <c r="Y88" s="4"/>
      <c r="Z88" s="4"/>
      <c r="AA88" s="4"/>
      <c r="AB88" s="4"/>
      <c r="AC88" s="4"/>
      <c r="AD88" s="4"/>
    </row>
    <row r="89" spans="1:30" x14ac:dyDescent="0.25">
      <c r="A89" s="89"/>
      <c r="B89" s="140"/>
      <c r="C89" s="139"/>
      <c r="D89" s="140"/>
      <c r="E89" s="140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4"/>
      <c r="W89" s="4"/>
      <c r="X89" s="4"/>
      <c r="Y89" s="4"/>
      <c r="Z89" s="4"/>
      <c r="AA89" s="4"/>
      <c r="AB89" s="4"/>
      <c r="AC89" s="4"/>
      <c r="AD89" s="4"/>
    </row>
    <row r="90" spans="1:30" x14ac:dyDescent="0.25">
      <c r="A90" s="5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4"/>
      <c r="W90" s="4"/>
      <c r="X90" s="4"/>
      <c r="Y90" s="4"/>
      <c r="Z90" s="4"/>
      <c r="AA90" s="4"/>
      <c r="AB90" s="4"/>
      <c r="AC90" s="4"/>
      <c r="AD90" s="4"/>
    </row>
    <row r="91" spans="1:30" x14ac:dyDescent="0.25">
      <c r="A91" s="5"/>
      <c r="B91" s="53" t="s">
        <v>81</v>
      </c>
      <c r="C91" s="122">
        <v>45516</v>
      </c>
      <c r="D91" s="53" t="s">
        <v>77</v>
      </c>
      <c r="E91" s="255" t="s">
        <v>107</v>
      </c>
      <c r="F91" s="255"/>
      <c r="G91" s="255"/>
      <c r="H91" s="53"/>
      <c r="I91" s="53" t="s">
        <v>78</v>
      </c>
      <c r="J91" s="256" t="s">
        <v>108</v>
      </c>
      <c r="K91" s="256"/>
      <c r="L91" s="256"/>
      <c r="M91" s="256"/>
      <c r="N91" s="53"/>
      <c r="O91" s="53"/>
      <c r="P91" s="53"/>
      <c r="Q91" s="53"/>
      <c r="R91" s="53"/>
      <c r="S91" s="53"/>
      <c r="T91" s="53"/>
      <c r="U91" s="53"/>
      <c r="V91" s="4"/>
      <c r="W91" s="4"/>
      <c r="X91" s="4"/>
      <c r="Y91" s="4"/>
      <c r="Z91" s="4"/>
      <c r="AA91" s="4"/>
      <c r="AB91" s="4"/>
      <c r="AC91" s="4"/>
      <c r="AD91" s="4"/>
    </row>
    <row r="92" spans="1:30" ht="7.5" customHeight="1" x14ac:dyDescent="0.25">
      <c r="A92" s="5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4"/>
      <c r="W92" s="4"/>
      <c r="X92" s="4"/>
      <c r="Y92" s="4"/>
      <c r="Z92" s="4"/>
      <c r="AA92" s="4"/>
      <c r="AB92" s="4"/>
      <c r="AC92" s="4"/>
      <c r="AD92" s="4"/>
    </row>
    <row r="93" spans="1:30" x14ac:dyDescent="0.25">
      <c r="A93" s="5"/>
      <c r="B93" s="53"/>
      <c r="C93" s="53"/>
      <c r="D93" s="53" t="s">
        <v>80</v>
      </c>
      <c r="E93" s="55"/>
      <c r="F93" s="55"/>
      <c r="G93" s="55"/>
      <c r="H93" s="53"/>
      <c r="I93" s="53" t="s">
        <v>80</v>
      </c>
      <c r="J93" s="54"/>
      <c r="K93" s="54"/>
      <c r="L93" s="54"/>
      <c r="M93" s="54"/>
      <c r="N93" s="53"/>
      <c r="O93" s="53"/>
      <c r="P93" s="53"/>
      <c r="Q93" s="53"/>
      <c r="R93" s="53"/>
      <c r="S93" s="53"/>
      <c r="T93" s="53"/>
      <c r="U93" s="53"/>
      <c r="V93" s="4"/>
      <c r="W93" s="4"/>
      <c r="X93" s="4"/>
      <c r="Y93" s="4"/>
      <c r="Z93" s="4"/>
      <c r="AA93" s="4"/>
      <c r="AB93" s="4"/>
      <c r="AC93" s="4"/>
      <c r="AD93" s="4"/>
    </row>
    <row r="94" spans="1:30" x14ac:dyDescent="0.25">
      <c r="A94" s="5"/>
      <c r="B94" s="53"/>
      <c r="C94" s="53"/>
      <c r="D94" s="53"/>
      <c r="E94" s="55"/>
      <c r="F94" s="55"/>
      <c r="G94" s="55"/>
      <c r="H94" s="53"/>
      <c r="I94" s="53"/>
      <c r="J94" s="54"/>
      <c r="K94" s="54"/>
      <c r="L94" s="54"/>
      <c r="M94" s="54"/>
      <c r="N94" s="53"/>
      <c r="O94" s="53"/>
      <c r="P94" s="53"/>
      <c r="Q94" s="53"/>
      <c r="R94" s="53"/>
      <c r="S94" s="53"/>
      <c r="T94" s="53"/>
      <c r="U94" s="53"/>
      <c r="V94" s="4"/>
      <c r="W94" s="4"/>
      <c r="X94" s="4"/>
      <c r="Y94" s="4"/>
      <c r="Z94" s="4"/>
      <c r="AA94" s="4"/>
      <c r="AB94" s="4"/>
      <c r="AC94" s="4"/>
      <c r="AD94" s="4"/>
    </row>
    <row r="95" spans="1:30" x14ac:dyDescent="0.25">
      <c r="A95" s="5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4"/>
      <c r="W95" s="4"/>
      <c r="X95" s="4"/>
      <c r="Y95" s="4"/>
      <c r="Z95" s="4"/>
      <c r="AA95" s="4"/>
      <c r="AB95" s="4"/>
      <c r="AC95" s="4"/>
      <c r="AD95" s="4"/>
    </row>
    <row r="96" spans="1:30" x14ac:dyDescent="0.25">
      <c r="A96" s="5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4"/>
      <c r="W96" s="4"/>
      <c r="X96" s="4"/>
      <c r="Y96" s="4"/>
      <c r="Z96" s="4"/>
      <c r="AA96" s="4"/>
      <c r="AB96" s="4"/>
      <c r="AC96" s="4"/>
      <c r="AD96" s="4"/>
    </row>
    <row r="97" spans="29:30" hidden="1" x14ac:dyDescent="0.25">
      <c r="AC97" s="3"/>
      <c r="AD97" s="3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5">
    <mergeCell ref="J10:O10"/>
    <mergeCell ref="J11:M11"/>
    <mergeCell ref="J12:O12"/>
    <mergeCell ref="J13:L13"/>
    <mergeCell ref="M13:M14"/>
    <mergeCell ref="N13:N14"/>
    <mergeCell ref="I13:I14"/>
    <mergeCell ref="D25:I25"/>
    <mergeCell ref="D26:F26"/>
    <mergeCell ref="G26:G27"/>
    <mergeCell ref="B10:B13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E91:G91"/>
    <mergeCell ref="J91:M91"/>
    <mergeCell ref="B63:U63"/>
    <mergeCell ref="B82:U82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S13:S14"/>
    <mergeCell ref="T13:T14"/>
    <mergeCell ref="U13:U14"/>
    <mergeCell ref="P25:U25"/>
    <mergeCell ref="P26:R26"/>
    <mergeCell ref="S26:S27"/>
    <mergeCell ref="T26:T27"/>
    <mergeCell ref="U26:U27"/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</mergeCells>
  <conditionalFormatting sqref="AB15:AB25">
    <cfRule type="cellIs" dxfId="5" priority="17" operator="equal">
      <formula>0</formula>
    </cfRule>
    <cfRule type="containsErrors" dxfId="4" priority="18">
      <formula>ISERROR(AB15)</formula>
    </cfRule>
  </conditionalFormatting>
  <conditionalFormatting sqref="AB28:AB40">
    <cfRule type="cellIs" dxfId="3" priority="3" operator="equal">
      <formula>0</formula>
    </cfRule>
    <cfRule type="containsErrors" dxfId="2" priority="4">
      <formula>ISERROR(AB28)</formula>
    </cfRule>
  </conditionalFormatting>
  <conditionalFormatting sqref="AB41">
    <cfRule type="cellIs" dxfId="1" priority="1" operator="equal">
      <formula>0</formula>
    </cfRule>
    <cfRule type="containsErrors" dxfId="0" priority="2">
      <formula>ISERROR(AB41)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2025</vt:lpstr>
      <vt:lpstr>'NR 2025'!Oblast_tisku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2024-10-11T09:08:30Z</cp:lastPrinted>
  <dcterms:created xsi:type="dcterms:W3CDTF">2017-02-23T12:10:09Z</dcterms:created>
  <dcterms:modified xsi:type="dcterms:W3CDTF">2024-10-17T09:59:49Z</dcterms:modified>
</cp:coreProperties>
</file>