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4A2A1098-2790-4764-946D-E07B06D1B1C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_FilterDatabase" localSheetId="0" hidden="1">'NR 2025'!$D$1:$D$260</definedName>
    <definedName name="_xlnm.Print_Area" localSheetId="0">'NR 2025'!$A$1:$AC$80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3" l="1"/>
  <c r="X50" i="3"/>
  <c r="V50" i="3"/>
  <c r="Y34" i="3" l="1"/>
  <c r="Z24" i="3"/>
  <c r="W32" i="3"/>
  <c r="Q50" i="3"/>
  <c r="R50" i="3"/>
  <c r="P50" i="3"/>
  <c r="K50" i="3"/>
  <c r="L50" i="3"/>
  <c r="J50" i="3"/>
  <c r="E50" i="3"/>
  <c r="F50" i="3"/>
  <c r="D50" i="3"/>
  <c r="T24" i="3"/>
  <c r="N24" i="3"/>
  <c r="H24" i="3"/>
  <c r="G20" i="3" l="1"/>
  <c r="G21" i="3"/>
  <c r="G22" i="3"/>
  <c r="G23" i="3"/>
  <c r="M20" i="3"/>
  <c r="G19" i="3"/>
  <c r="M34" i="3" l="1"/>
  <c r="X24" i="3" l="1"/>
  <c r="W24" i="3"/>
  <c r="V24" i="3"/>
  <c r="R24" i="3"/>
  <c r="Q24" i="3"/>
  <c r="P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<sst xmlns="http://schemas.openxmlformats.org/spreadsheetml/2006/main" count="201" uniqueCount="113">
  <si>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</si>
  <si>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</si>
  <si>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</si>
  <si>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</si>
  <si>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</si>
  <si>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</si>
  <si>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</si>
  <si>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</si>
  <si>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</si>
  <si>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</si>
  <si>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</si>
  <si>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</si>
  <si>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</si>
  <si>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</si>
  <si>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</si>
  <si>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</si>
  <si>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</si>
  <si>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</si>
  <si>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</si>
  <si>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</si>
  <si>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</si>
  <si>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</si>
  <si>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</si>
  <si>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</si>
  <si>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</si>
  <si>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</si>
  <si>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</si>
  <si>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</si>
  <si>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</si>
  <si>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</si>
  <si>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</si>
  <si>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</si>
  <si>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</si>
  <si>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</si>
  <si>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</si>
  <si>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</si>
  <si>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</si>
  <si>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</si>
  <si>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</si>
  <si>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</si>
  <si>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</si>
  <si>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</si>
  <si>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</si>
  <si>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</si>
  <si>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</si>
  <si>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</si>
  <si>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</si>
  <si>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</si>
  <si>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</si>
  <si>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</si>
  <si>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</si>
  <si>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</si>
  <si>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</si>
  <si>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</si>
  <si>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</si>
  <si>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</si>
  <si>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</si>
  <si>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</si>
  <si>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</si>
  <si>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</si>
  <si>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</si>
  <si>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</si>
  <si>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</si>
  <si>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</si>
  <si>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</si>
  <si>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</si>
  <si>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</si>
  <si>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</si>
  <si>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</si>
  <si>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</si>
  <si>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</si>
  <si>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</si>
  <si>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</si>
  <si>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</si>
  <si>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</si>
  <si>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</si>
  <si>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</si>
  <si>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</si>
  <si>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</si>
  <si>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</si>
  <si>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</si>
  <si>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</si>
  <si>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</si>
  <si>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</si>
  <si>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</si>
  <si>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</si>
  <si>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</si>
  <si>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</si>
  <si>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</si>
  <si>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</si>
  <si>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</si>
  <si>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</si>
  <si>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</si>
  <si>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</si>
  <si>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</si>
  <si>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</si>
  <si>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</si>
  <si>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</si>
  <si>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</si>
  <si>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</si>
  <si>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</si>
  <si>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</si>
  <si>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</si>
  <si>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</si>
  <si>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</si>
  <si>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Základní škola a Mateřská škola, Chomutov, 17. listopadu 4728, příspěvková organizace</t>
  </si>
  <si>
    <t>17. listopadu 4728, 430 04 Chomutov</t>
  </si>
  <si>
    <t>Zůsttatek k 30.6.</t>
  </si>
  <si>
    <t>Jana Tučková</t>
  </si>
  <si>
    <t>Mgr. Hana Horská</t>
  </si>
  <si>
    <t>Výnosy:</t>
  </si>
  <si>
    <t xml:space="preserve"> - zřizovatel - snížení provozního příspěvku (snížení ceny el. energie pro rok 2025)</t>
  </si>
  <si>
    <t xml:space="preserve"> - ostatní transfery - zvýšení o poskytnuté dotace z NPO a zvýšení SR na přímé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</si>
</sst>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86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164" fontId="0" fillId="8" borderId="0" xfId="0" applyNumberFormat="1" applyFill="1"/>
    <xf numFmtId="0" fontId="20" fillId="0" borderId="22" xfId="0" applyFont="1" applyFill="1" applyBorder="1"/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6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C69" sqref="C6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99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66" t="s">
        <v>105</v>
      </c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8">
        <v>46789791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67" t="s">
        <v>106</v>
      </c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43" t="s">
        <v>37</v>
      </c>
      <c r="C10" s="272" t="s">
        <v>38</v>
      </c>
      <c r="D10" s="218" t="s">
        <v>100</v>
      </c>
      <c r="E10" s="219"/>
      <c r="F10" s="219"/>
      <c r="G10" s="219"/>
      <c r="H10" s="219"/>
      <c r="I10" s="220"/>
      <c r="J10" s="218" t="s">
        <v>101</v>
      </c>
      <c r="K10" s="219"/>
      <c r="L10" s="219"/>
      <c r="M10" s="219"/>
      <c r="N10" s="219"/>
      <c r="O10" s="220"/>
      <c r="P10" s="218" t="s">
        <v>102</v>
      </c>
      <c r="Q10" s="219"/>
      <c r="R10" s="219"/>
      <c r="S10" s="219"/>
      <c r="T10" s="219"/>
      <c r="U10" s="220"/>
      <c r="V10" s="218" t="s">
        <v>103</v>
      </c>
      <c r="W10" s="219"/>
      <c r="X10" s="219"/>
      <c r="Y10" s="219"/>
      <c r="Z10" s="219"/>
      <c r="AA10" s="220"/>
      <c r="AB10" s="283" t="s">
        <v>104</v>
      </c>
      <c r="AC10" s="4"/>
      <c r="AD10" s="4"/>
    </row>
    <row r="11" spans="1:30" ht="30.75" customHeight="1" thickBot="1" x14ac:dyDescent="0.3">
      <c r="A11" s="5"/>
      <c r="B11" s="244"/>
      <c r="C11" s="273"/>
      <c r="D11" s="221" t="s">
        <v>39</v>
      </c>
      <c r="E11" s="222"/>
      <c r="F11" s="222"/>
      <c r="G11" s="223"/>
      <c r="H11" s="9" t="s">
        <v>40</v>
      </c>
      <c r="I11" s="9" t="s">
        <v>61</v>
      </c>
      <c r="J11" s="221" t="s">
        <v>39</v>
      </c>
      <c r="K11" s="222"/>
      <c r="L11" s="222"/>
      <c r="M11" s="223"/>
      <c r="N11" s="9" t="s">
        <v>40</v>
      </c>
      <c r="O11" s="9" t="s">
        <v>61</v>
      </c>
      <c r="P11" s="221" t="s">
        <v>39</v>
      </c>
      <c r="Q11" s="222"/>
      <c r="R11" s="222"/>
      <c r="S11" s="223"/>
      <c r="T11" s="9" t="s">
        <v>40</v>
      </c>
      <c r="U11" s="9" t="s">
        <v>61</v>
      </c>
      <c r="V11" s="221" t="s">
        <v>39</v>
      </c>
      <c r="W11" s="222"/>
      <c r="X11" s="222"/>
      <c r="Y11" s="223"/>
      <c r="Z11" s="9" t="s">
        <v>40</v>
      </c>
      <c r="AA11" s="9" t="s">
        <v>61</v>
      </c>
      <c r="AB11" s="284"/>
      <c r="AC11" s="4"/>
      <c r="AD11" s="4"/>
    </row>
    <row r="12" spans="1:30" ht="15.75" customHeight="1" thickBot="1" x14ac:dyDescent="0.3">
      <c r="A12" s="5"/>
      <c r="B12" s="244"/>
      <c r="C12" s="274"/>
      <c r="D12" s="224" t="s">
        <v>62</v>
      </c>
      <c r="E12" s="225"/>
      <c r="F12" s="225"/>
      <c r="G12" s="225"/>
      <c r="H12" s="225"/>
      <c r="I12" s="226"/>
      <c r="J12" s="224" t="s">
        <v>62</v>
      </c>
      <c r="K12" s="225"/>
      <c r="L12" s="225"/>
      <c r="M12" s="225"/>
      <c r="N12" s="225"/>
      <c r="O12" s="226"/>
      <c r="P12" s="224" t="s">
        <v>62</v>
      </c>
      <c r="Q12" s="225"/>
      <c r="R12" s="225"/>
      <c r="S12" s="225"/>
      <c r="T12" s="225"/>
      <c r="U12" s="226"/>
      <c r="V12" s="224" t="s">
        <v>62</v>
      </c>
      <c r="W12" s="225"/>
      <c r="X12" s="225"/>
      <c r="Y12" s="225"/>
      <c r="Z12" s="225"/>
      <c r="AA12" s="226"/>
      <c r="AB12" s="284"/>
      <c r="AC12" s="4"/>
      <c r="AD12" s="4"/>
    </row>
    <row r="13" spans="1:30" ht="15.75" customHeight="1" thickBot="1" x14ac:dyDescent="0.3">
      <c r="A13" s="5"/>
      <c r="B13" s="245"/>
      <c r="C13" s="275"/>
      <c r="D13" s="227" t="s">
        <v>57</v>
      </c>
      <c r="E13" s="228"/>
      <c r="F13" s="228"/>
      <c r="G13" s="229" t="s">
        <v>63</v>
      </c>
      <c r="H13" s="231" t="s">
        <v>66</v>
      </c>
      <c r="I13" s="233" t="s">
        <v>62</v>
      </c>
      <c r="J13" s="227" t="s">
        <v>57</v>
      </c>
      <c r="K13" s="228"/>
      <c r="L13" s="228"/>
      <c r="M13" s="229" t="s">
        <v>63</v>
      </c>
      <c r="N13" s="231" t="s">
        <v>66</v>
      </c>
      <c r="O13" s="233" t="s">
        <v>62</v>
      </c>
      <c r="P13" s="227" t="s">
        <v>57</v>
      </c>
      <c r="Q13" s="228"/>
      <c r="R13" s="228"/>
      <c r="S13" s="229" t="s">
        <v>63</v>
      </c>
      <c r="T13" s="231" t="s">
        <v>66</v>
      </c>
      <c r="U13" s="233" t="s">
        <v>62</v>
      </c>
      <c r="V13" s="227" t="s">
        <v>57</v>
      </c>
      <c r="W13" s="228"/>
      <c r="X13" s="228"/>
      <c r="Y13" s="229" t="s">
        <v>63</v>
      </c>
      <c r="Z13" s="231" t="s">
        <v>66</v>
      </c>
      <c r="AA13" s="233" t="s">
        <v>62</v>
      </c>
      <c r="AB13" s="284"/>
      <c r="AC13" s="4"/>
      <c r="AD13" s="4"/>
    </row>
    <row r="14" spans="1:30" ht="15.75" thickBot="1" x14ac:dyDescent="0.3">
      <c r="A14" s="5"/>
      <c r="B14" s="10"/>
      <c r="C14" s="11"/>
      <c r="D14" s="140" t="s">
        <v>58</v>
      </c>
      <c r="E14" s="141" t="s">
        <v>90</v>
      </c>
      <c r="F14" s="141" t="s">
        <v>59</v>
      </c>
      <c r="G14" s="230"/>
      <c r="H14" s="232"/>
      <c r="I14" s="234"/>
      <c r="J14" s="140" t="s">
        <v>58</v>
      </c>
      <c r="K14" s="141" t="s">
        <v>90</v>
      </c>
      <c r="L14" s="141" t="s">
        <v>59</v>
      </c>
      <c r="M14" s="230"/>
      <c r="N14" s="232"/>
      <c r="O14" s="234"/>
      <c r="P14" s="140" t="s">
        <v>58</v>
      </c>
      <c r="Q14" s="141" t="s">
        <v>90</v>
      </c>
      <c r="R14" s="141" t="s">
        <v>59</v>
      </c>
      <c r="S14" s="230"/>
      <c r="T14" s="232"/>
      <c r="U14" s="234"/>
      <c r="V14" s="140" t="s">
        <v>58</v>
      </c>
      <c r="W14" s="141" t="s">
        <v>90</v>
      </c>
      <c r="X14" s="141" t="s">
        <v>59</v>
      </c>
      <c r="Y14" s="230"/>
      <c r="Z14" s="232"/>
      <c r="AA14" s="234"/>
      <c r="AB14" s="285"/>
      <c r="AC14" s="4"/>
      <c r="AD14" s="4"/>
    </row>
    <row r="15" spans="1:30" x14ac:dyDescent="0.25">
      <c r="A15" s="5"/>
      <c r="B15" s="35" t="s">
        <v>0</v>
      </c>
      <c r="C15" s="126" t="s">
        <v>52</v>
      </c>
      <c r="D15" s="12"/>
      <c r="E15" s="13"/>
      <c r="F15" s="56">
        <v>1070</v>
      </c>
      <c r="G15" s="63">
        <f>SUM(D15:F15)</f>
        <v>1070</v>
      </c>
      <c r="H15" s="66">
        <v>125.3</v>
      </c>
      <c r="I15" s="14">
        <f>G15+H15</f>
        <v>1195.3</v>
      </c>
      <c r="J15" s="159"/>
      <c r="K15" s="160"/>
      <c r="L15" s="161">
        <v>550</v>
      </c>
      <c r="M15" s="162">
        <f t="shared" ref="M15:M23" si="0">SUM(J15:L15)</f>
        <v>550</v>
      </c>
      <c r="N15" s="163">
        <v>220</v>
      </c>
      <c r="O15" s="164">
        <f>M15+N15</f>
        <v>770</v>
      </c>
      <c r="P15" s="12"/>
      <c r="Q15" s="13"/>
      <c r="R15" s="154">
        <v>594.5</v>
      </c>
      <c r="S15" s="63">
        <f>SUM(P15:R15)</f>
        <v>594.5</v>
      </c>
      <c r="T15" s="66">
        <v>42.2</v>
      </c>
      <c r="U15" s="14">
        <f>S15+T15</f>
        <v>636.70000000000005</v>
      </c>
      <c r="V15" s="12"/>
      <c r="W15" s="13"/>
      <c r="X15" s="56">
        <v>700</v>
      </c>
      <c r="Y15" s="63">
        <f>SUM(V15:X15)</f>
        <v>700</v>
      </c>
      <c r="Z15" s="66">
        <v>80</v>
      </c>
      <c r="AA15" s="14">
        <f>Y15+Z15</f>
        <v>780</v>
      </c>
      <c r="AB15" s="210">
        <f>IFERROR(AA15/O15,0)</f>
        <v>1.0129870129870129</v>
      </c>
      <c r="AC15" s="4"/>
      <c r="AD15" s="4"/>
    </row>
    <row r="16" spans="1:30" x14ac:dyDescent="0.25">
      <c r="A16" s="5"/>
      <c r="B16" s="15" t="s">
        <v>1</v>
      </c>
      <c r="C16" s="127" t="s">
        <v>60</v>
      </c>
      <c r="D16" s="57">
        <v>4866.8</v>
      </c>
      <c r="E16" s="16"/>
      <c r="F16" s="16"/>
      <c r="G16" s="64">
        <f t="shared" ref="G16:G18" si="1">SUM(D16:F16)</f>
        <v>4866.8</v>
      </c>
      <c r="H16" s="67"/>
      <c r="I16" s="14">
        <f t="shared" ref="I16:I23" si="2">G16+H16</f>
        <v>4866.8</v>
      </c>
      <c r="J16" s="165">
        <v>5312.8</v>
      </c>
      <c r="K16" s="166"/>
      <c r="L16" s="166"/>
      <c r="M16" s="167">
        <f t="shared" si="0"/>
        <v>5312.8</v>
      </c>
      <c r="N16" s="168"/>
      <c r="O16" s="164">
        <f t="shared" ref="O16:O20" si="3">M16+N16</f>
        <v>5312.8</v>
      </c>
      <c r="P16" s="57">
        <v>2500.1999999999998</v>
      </c>
      <c r="Q16" s="153"/>
      <c r="R16" s="16"/>
      <c r="S16" s="64">
        <f t="shared" ref="S16:S23" si="4">SUM(P16:R16)</f>
        <v>2500.1999999999998</v>
      </c>
      <c r="T16" s="67"/>
      <c r="U16" s="14">
        <f t="shared" ref="U16:U20" si="5">S16+T16</f>
        <v>2500.1999999999998</v>
      </c>
      <c r="V16" s="57">
        <v>5100</v>
      </c>
      <c r="W16" s="16"/>
      <c r="X16" s="16"/>
      <c r="Y16" s="64">
        <f t="shared" ref="Y16:Y23" si="6">SUM(V16:X16)</f>
        <v>5100</v>
      </c>
      <c r="Z16" s="67"/>
      <c r="AA16" s="14">
        <f t="shared" ref="AA16:AA20" si="7">Y16+Z16</f>
        <v>5100</v>
      </c>
      <c r="AB16" s="210">
        <f t="shared" ref="AB16:AB24" si="8">IFERROR(AA16/O16,0)</f>
        <v>0.95994579129649149</v>
      </c>
      <c r="AC16" s="4"/>
      <c r="AD16" s="4"/>
    </row>
    <row r="17" spans="1:30" x14ac:dyDescent="0.25">
      <c r="A17" s="5"/>
      <c r="B17" s="15" t="s">
        <v>3</v>
      </c>
      <c r="C17" s="128" t="s">
        <v>79</v>
      </c>
      <c r="D17" s="58">
        <v>168.3</v>
      </c>
      <c r="E17" s="17"/>
      <c r="F17" s="17"/>
      <c r="G17" s="64">
        <f t="shared" si="1"/>
        <v>168.3</v>
      </c>
      <c r="H17" s="68"/>
      <c r="I17" s="14">
        <f t="shared" si="2"/>
        <v>168.3</v>
      </c>
      <c r="J17" s="169">
        <v>172.9</v>
      </c>
      <c r="K17" s="170"/>
      <c r="L17" s="170"/>
      <c r="M17" s="167">
        <f t="shared" si="0"/>
        <v>172.9</v>
      </c>
      <c r="N17" s="171"/>
      <c r="O17" s="164">
        <f t="shared" si="3"/>
        <v>172.9</v>
      </c>
      <c r="P17" s="58">
        <v>172.9</v>
      </c>
      <c r="Q17" s="17"/>
      <c r="R17" s="17"/>
      <c r="S17" s="64">
        <f t="shared" si="4"/>
        <v>172.9</v>
      </c>
      <c r="T17" s="68"/>
      <c r="U17" s="14">
        <f t="shared" si="5"/>
        <v>172.9</v>
      </c>
      <c r="V17" s="58">
        <v>120.8</v>
      </c>
      <c r="W17" s="17"/>
      <c r="X17" s="17"/>
      <c r="Y17" s="64">
        <f t="shared" si="6"/>
        <v>120.8</v>
      </c>
      <c r="Z17" s="68"/>
      <c r="AA17" s="14">
        <f t="shared" si="7"/>
        <v>120.8</v>
      </c>
      <c r="AB17" s="210">
        <f t="shared" si="8"/>
        <v>0.69866975130133024</v>
      </c>
      <c r="AC17" s="4"/>
      <c r="AD17" s="4"/>
    </row>
    <row r="18" spans="1:30" x14ac:dyDescent="0.25">
      <c r="A18" s="5"/>
      <c r="B18" s="15" t="s">
        <v>5</v>
      </c>
      <c r="C18" s="129" t="s">
        <v>53</v>
      </c>
      <c r="D18" s="18"/>
      <c r="E18" s="59">
        <v>56244.7</v>
      </c>
      <c r="F18" s="17"/>
      <c r="G18" s="64">
        <f t="shared" si="1"/>
        <v>56244.7</v>
      </c>
      <c r="H18" s="66">
        <v>0</v>
      </c>
      <c r="I18" s="14">
        <f t="shared" si="2"/>
        <v>56244.7</v>
      </c>
      <c r="J18" s="172"/>
      <c r="K18" s="173">
        <v>54521.7</v>
      </c>
      <c r="L18" s="170"/>
      <c r="M18" s="167">
        <f t="shared" si="0"/>
        <v>54521.7</v>
      </c>
      <c r="N18" s="163">
        <v>0</v>
      </c>
      <c r="O18" s="164">
        <f t="shared" si="3"/>
        <v>54521.7</v>
      </c>
      <c r="P18" s="18"/>
      <c r="Q18" s="59">
        <v>32727.9</v>
      </c>
      <c r="R18" s="17"/>
      <c r="S18" s="64">
        <f t="shared" si="4"/>
        <v>32727.9</v>
      </c>
      <c r="T18" s="66">
        <v>0</v>
      </c>
      <c r="U18" s="14">
        <f t="shared" si="5"/>
        <v>32727.9</v>
      </c>
      <c r="V18" s="18"/>
      <c r="W18" s="59">
        <v>57884</v>
      </c>
      <c r="X18" s="17"/>
      <c r="Y18" s="64">
        <f t="shared" si="6"/>
        <v>57884</v>
      </c>
      <c r="Z18" s="66">
        <v>0</v>
      </c>
      <c r="AA18" s="14">
        <f t="shared" si="7"/>
        <v>57884</v>
      </c>
      <c r="AB18" s="210">
        <f t="shared" si="8"/>
        <v>1.0616690235264126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/>
      <c r="E19" s="17"/>
      <c r="F19" s="60">
        <v>0</v>
      </c>
      <c r="G19" s="64">
        <f>SUM(D19:F19)</f>
        <v>0</v>
      </c>
      <c r="H19" s="69">
        <v>0</v>
      </c>
      <c r="I19" s="14">
        <f t="shared" si="2"/>
        <v>0</v>
      </c>
      <c r="J19" s="174"/>
      <c r="K19" s="170"/>
      <c r="L19" s="175">
        <v>0</v>
      </c>
      <c r="M19" s="167">
        <f t="shared" si="0"/>
        <v>0</v>
      </c>
      <c r="N19" s="176">
        <v>0</v>
      </c>
      <c r="O19" s="164">
        <f t="shared" si="3"/>
        <v>0</v>
      </c>
      <c r="P19" s="19"/>
      <c r="Q19" s="17"/>
      <c r="R19" s="60">
        <v>0</v>
      </c>
      <c r="S19" s="64">
        <f t="shared" si="4"/>
        <v>0</v>
      </c>
      <c r="T19" s="69">
        <v>0</v>
      </c>
      <c r="U19" s="14">
        <f t="shared" si="5"/>
        <v>0</v>
      </c>
      <c r="V19" s="19"/>
      <c r="W19" s="17"/>
      <c r="X19" s="60">
        <v>0</v>
      </c>
      <c r="Y19" s="64">
        <f t="shared" si="6"/>
        <v>0</v>
      </c>
      <c r="Z19" s="69">
        <v>0</v>
      </c>
      <c r="AA19" s="14">
        <f t="shared" si="7"/>
        <v>0</v>
      </c>
      <c r="AB19" s="210">
        <f t="shared" si="8"/>
        <v>0</v>
      </c>
      <c r="AC19" s="4"/>
      <c r="AD19" s="4"/>
    </row>
    <row r="20" spans="1:30" x14ac:dyDescent="0.25">
      <c r="A20" s="5"/>
      <c r="B20" s="15" t="s">
        <v>9</v>
      </c>
      <c r="C20" s="130" t="s">
        <v>47</v>
      </c>
      <c r="D20" s="18"/>
      <c r="E20" s="16"/>
      <c r="F20" s="61">
        <v>490.9</v>
      </c>
      <c r="G20" s="64">
        <f t="shared" ref="G20:G23" si="9">SUM(D20:F20)</f>
        <v>490.9</v>
      </c>
      <c r="H20" s="69">
        <v>0</v>
      </c>
      <c r="I20" s="14">
        <f t="shared" si="2"/>
        <v>490.9</v>
      </c>
      <c r="J20" s="172"/>
      <c r="K20" s="166"/>
      <c r="L20" s="177">
        <v>250</v>
      </c>
      <c r="M20" s="167">
        <f>SUM(J20:L20)</f>
        <v>250</v>
      </c>
      <c r="N20" s="176">
        <v>0</v>
      </c>
      <c r="O20" s="164">
        <f t="shared" si="3"/>
        <v>250</v>
      </c>
      <c r="P20" s="18"/>
      <c r="Q20" s="16"/>
      <c r="R20" s="61">
        <v>215.8</v>
      </c>
      <c r="S20" s="64">
        <f t="shared" si="4"/>
        <v>215.8</v>
      </c>
      <c r="T20" s="69">
        <v>0</v>
      </c>
      <c r="U20" s="14">
        <f t="shared" si="5"/>
        <v>215.8</v>
      </c>
      <c r="V20" s="18"/>
      <c r="W20" s="16"/>
      <c r="X20" s="61">
        <v>300</v>
      </c>
      <c r="Y20" s="64">
        <f t="shared" si="6"/>
        <v>300</v>
      </c>
      <c r="Z20" s="69">
        <v>0</v>
      </c>
      <c r="AA20" s="14">
        <f t="shared" si="7"/>
        <v>300</v>
      </c>
      <c r="AB20" s="210">
        <f t="shared" si="8"/>
        <v>1.2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346.7</v>
      </c>
      <c r="G21" s="64">
        <f t="shared" si="9"/>
        <v>346.7</v>
      </c>
      <c r="H21" s="70">
        <v>542.4</v>
      </c>
      <c r="I21" s="14">
        <f>G21+H21</f>
        <v>889.09999999999991</v>
      </c>
      <c r="J21" s="172"/>
      <c r="K21" s="166"/>
      <c r="L21" s="177">
        <v>350</v>
      </c>
      <c r="M21" s="167">
        <f t="shared" si="0"/>
        <v>350</v>
      </c>
      <c r="N21" s="178">
        <v>360</v>
      </c>
      <c r="O21" s="164">
        <f>M21+N21</f>
        <v>710</v>
      </c>
      <c r="P21" s="18"/>
      <c r="Q21" s="16"/>
      <c r="R21" s="61">
        <v>179.7</v>
      </c>
      <c r="S21" s="64">
        <f t="shared" si="4"/>
        <v>179.7</v>
      </c>
      <c r="T21" s="70">
        <v>295.2</v>
      </c>
      <c r="U21" s="14">
        <f>S21+T21</f>
        <v>474.9</v>
      </c>
      <c r="V21" s="18"/>
      <c r="W21" s="16"/>
      <c r="X21" s="61">
        <v>280</v>
      </c>
      <c r="Y21" s="64">
        <f t="shared" si="6"/>
        <v>280</v>
      </c>
      <c r="Z21" s="70">
        <v>360</v>
      </c>
      <c r="AA21" s="14">
        <f>Y21+Z21</f>
        <v>640</v>
      </c>
      <c r="AB21" s="210">
        <f t="shared" si="8"/>
        <v>0.90140845070422537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>
        <v>0</v>
      </c>
      <c r="G22" s="64">
        <f t="shared" si="9"/>
        <v>0</v>
      </c>
      <c r="H22" s="70">
        <v>542.4</v>
      </c>
      <c r="I22" s="14">
        <f t="shared" si="2"/>
        <v>542.4</v>
      </c>
      <c r="J22" s="172"/>
      <c r="K22" s="166"/>
      <c r="L22" s="177">
        <v>0</v>
      </c>
      <c r="M22" s="167">
        <f t="shared" si="0"/>
        <v>0</v>
      </c>
      <c r="N22" s="178">
        <v>360</v>
      </c>
      <c r="O22" s="164">
        <f t="shared" ref="O22:O23" si="10">M22+N22</f>
        <v>360</v>
      </c>
      <c r="P22" s="18"/>
      <c r="Q22" s="16"/>
      <c r="R22" s="61">
        <v>0</v>
      </c>
      <c r="S22" s="64">
        <f t="shared" si="4"/>
        <v>0</v>
      </c>
      <c r="T22" s="70">
        <v>295.2</v>
      </c>
      <c r="U22" s="14">
        <f t="shared" ref="U22:U23" si="11">S22+T22</f>
        <v>295.2</v>
      </c>
      <c r="V22" s="18"/>
      <c r="W22" s="16"/>
      <c r="X22" s="61">
        <v>0</v>
      </c>
      <c r="Y22" s="64">
        <f t="shared" si="6"/>
        <v>0</v>
      </c>
      <c r="Z22" s="70">
        <v>360</v>
      </c>
      <c r="AA22" s="14">
        <f t="shared" ref="AA22:AA23" si="12">Y22+Z22</f>
        <v>360</v>
      </c>
      <c r="AB22" s="210">
        <f t="shared" si="8"/>
        <v>1</v>
      </c>
      <c r="AC22" s="4"/>
      <c r="AD22" s="4"/>
    </row>
    <row r="23" spans="1:30" ht="15.75" thickBot="1" x14ac:dyDescent="0.3">
      <c r="A23" s="5"/>
      <c r="B23" s="131" t="s">
        <v>15</v>
      </c>
      <c r="C23" s="132" t="s">
        <v>6</v>
      </c>
      <c r="D23" s="21"/>
      <c r="E23" s="22"/>
      <c r="F23" s="62">
        <v>0</v>
      </c>
      <c r="G23" s="64">
        <f t="shared" si="9"/>
        <v>0</v>
      </c>
      <c r="H23" s="71">
        <v>0</v>
      </c>
      <c r="I23" s="23">
        <f t="shared" si="2"/>
        <v>0</v>
      </c>
      <c r="J23" s="179"/>
      <c r="K23" s="180"/>
      <c r="L23" s="181">
        <v>0</v>
      </c>
      <c r="M23" s="182">
        <f t="shared" si="0"/>
        <v>0</v>
      </c>
      <c r="N23" s="183">
        <v>0</v>
      </c>
      <c r="O23" s="184">
        <f t="shared" si="10"/>
        <v>0</v>
      </c>
      <c r="P23" s="21"/>
      <c r="Q23" s="22"/>
      <c r="R23" s="62">
        <v>0</v>
      </c>
      <c r="S23" s="65">
        <f t="shared" si="4"/>
        <v>0</v>
      </c>
      <c r="T23" s="71">
        <v>0</v>
      </c>
      <c r="U23" s="23">
        <f t="shared" si="11"/>
        <v>0</v>
      </c>
      <c r="V23" s="21"/>
      <c r="W23" s="22"/>
      <c r="X23" s="62">
        <v>0</v>
      </c>
      <c r="Y23" s="65">
        <f t="shared" si="6"/>
        <v>0</v>
      </c>
      <c r="Z23" s="71">
        <v>0</v>
      </c>
      <c r="AA23" s="23">
        <f t="shared" si="12"/>
        <v>0</v>
      </c>
      <c r="AB23" s="211">
        <f t="shared" si="8"/>
        <v>0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5035.1000000000004</v>
      </c>
      <c r="E24" s="27">
        <f>SUM(E15:E21)</f>
        <v>56244.7</v>
      </c>
      <c r="F24" s="27">
        <f>SUM(F15:F21)</f>
        <v>1907.6000000000001</v>
      </c>
      <c r="G24" s="28">
        <f>SUM(D24:F24)</f>
        <v>63187.399999999994</v>
      </c>
      <c r="H24" s="29">
        <f>SUM(H15:H21)</f>
        <v>667.69999999999993</v>
      </c>
      <c r="I24" s="29">
        <f>SUM(I15:I21)</f>
        <v>63855.1</v>
      </c>
      <c r="J24" s="185">
        <f>SUM(J15:J21)</f>
        <v>5485.7</v>
      </c>
      <c r="K24" s="186">
        <f>SUM(K15:K21)</f>
        <v>54521.7</v>
      </c>
      <c r="L24" s="186">
        <f>SUM(L15:L21)</f>
        <v>1150</v>
      </c>
      <c r="M24" s="187">
        <f>SUM(J24:L24)</f>
        <v>61157.399999999994</v>
      </c>
      <c r="N24" s="188">
        <f>SUM(N15:N21)</f>
        <v>580</v>
      </c>
      <c r="O24" s="188">
        <f>SUM(O15:O21)</f>
        <v>61737.399999999994</v>
      </c>
      <c r="P24" s="26">
        <f>SUM(P15:P21)</f>
        <v>2673.1</v>
      </c>
      <c r="Q24" s="27">
        <f>SUM(Q15:Q21)</f>
        <v>32727.9</v>
      </c>
      <c r="R24" s="27">
        <f>SUM(R15:R21)</f>
        <v>990</v>
      </c>
      <c r="S24" s="28">
        <f>SUM(P24:R24)</f>
        <v>36391</v>
      </c>
      <c r="T24" s="29">
        <f>SUM(T15:T21)</f>
        <v>337.4</v>
      </c>
      <c r="U24" s="29">
        <f>SUM(U15:U21)</f>
        <v>36728.400000000009</v>
      </c>
      <c r="V24" s="26">
        <f>SUM(V15:V21)</f>
        <v>5220.8</v>
      </c>
      <c r="W24" s="27">
        <f>SUM(W15:W21)</f>
        <v>57884</v>
      </c>
      <c r="X24" s="27">
        <f>SUM(X15:X21)</f>
        <v>1280</v>
      </c>
      <c r="Y24" s="28">
        <f>SUM(V24:X24)</f>
        <v>64384.800000000003</v>
      </c>
      <c r="Z24" s="29">
        <f>SUM(Z15:Z21)</f>
        <v>440</v>
      </c>
      <c r="AA24" s="29">
        <f>SUM(AA15:AA21)</f>
        <v>64824.800000000003</v>
      </c>
      <c r="AB24" s="214">
        <f t="shared" si="8"/>
        <v>1.0500085847476572</v>
      </c>
      <c r="AC24" s="4"/>
      <c r="AD24" s="4"/>
    </row>
    <row r="25" spans="1:30" ht="15.75" customHeight="1" thickBot="1" x14ac:dyDescent="0.3">
      <c r="A25" s="5"/>
      <c r="B25" s="30"/>
      <c r="C25" s="31"/>
      <c r="D25" s="235" t="s">
        <v>68</v>
      </c>
      <c r="E25" s="236"/>
      <c r="F25" s="236"/>
      <c r="G25" s="237"/>
      <c r="H25" s="237"/>
      <c r="I25" s="238"/>
      <c r="J25" s="251" t="s">
        <v>68</v>
      </c>
      <c r="K25" s="252"/>
      <c r="L25" s="252"/>
      <c r="M25" s="253"/>
      <c r="N25" s="253"/>
      <c r="O25" s="254"/>
      <c r="P25" s="235" t="s">
        <v>68</v>
      </c>
      <c r="Q25" s="236"/>
      <c r="R25" s="236"/>
      <c r="S25" s="237"/>
      <c r="T25" s="237"/>
      <c r="U25" s="238"/>
      <c r="V25" s="235" t="s">
        <v>68</v>
      </c>
      <c r="W25" s="236"/>
      <c r="X25" s="236"/>
      <c r="Y25" s="237"/>
      <c r="Z25" s="237"/>
      <c r="AA25" s="238"/>
      <c r="AB25" s="280" t="s">
        <v>104</v>
      </c>
      <c r="AC25" s="4"/>
      <c r="AD25" s="4"/>
    </row>
    <row r="26" spans="1:30" ht="15.75" thickBot="1" x14ac:dyDescent="0.3">
      <c r="A26" s="5"/>
      <c r="B26" s="249" t="s">
        <v>37</v>
      </c>
      <c r="C26" s="272" t="s">
        <v>38</v>
      </c>
      <c r="D26" s="239" t="s">
        <v>69</v>
      </c>
      <c r="E26" s="240"/>
      <c r="F26" s="240"/>
      <c r="G26" s="241" t="s">
        <v>64</v>
      </c>
      <c r="H26" s="276" t="s">
        <v>67</v>
      </c>
      <c r="I26" s="278" t="s">
        <v>68</v>
      </c>
      <c r="J26" s="255" t="s">
        <v>69</v>
      </c>
      <c r="K26" s="256"/>
      <c r="L26" s="256"/>
      <c r="M26" s="257" t="s">
        <v>64</v>
      </c>
      <c r="N26" s="259" t="s">
        <v>67</v>
      </c>
      <c r="O26" s="261" t="s">
        <v>68</v>
      </c>
      <c r="P26" s="239" t="s">
        <v>69</v>
      </c>
      <c r="Q26" s="240"/>
      <c r="R26" s="240"/>
      <c r="S26" s="241" t="s">
        <v>64</v>
      </c>
      <c r="T26" s="276" t="s">
        <v>67</v>
      </c>
      <c r="U26" s="278" t="s">
        <v>68</v>
      </c>
      <c r="V26" s="239" t="s">
        <v>69</v>
      </c>
      <c r="W26" s="240"/>
      <c r="X26" s="240"/>
      <c r="Y26" s="241" t="s">
        <v>64</v>
      </c>
      <c r="Z26" s="276" t="s">
        <v>67</v>
      </c>
      <c r="AA26" s="278" t="s">
        <v>68</v>
      </c>
      <c r="AB26" s="281"/>
      <c r="AC26" s="4"/>
      <c r="AD26" s="4"/>
    </row>
    <row r="27" spans="1:30" ht="15.75" thickBot="1" x14ac:dyDescent="0.3">
      <c r="A27" s="5"/>
      <c r="B27" s="250"/>
      <c r="C27" s="273"/>
      <c r="D27" s="32" t="s">
        <v>54</v>
      </c>
      <c r="E27" s="33" t="s">
        <v>55</v>
      </c>
      <c r="F27" s="34" t="s">
        <v>56</v>
      </c>
      <c r="G27" s="242"/>
      <c r="H27" s="277"/>
      <c r="I27" s="279"/>
      <c r="J27" s="189" t="s">
        <v>54</v>
      </c>
      <c r="K27" s="190" t="s">
        <v>55</v>
      </c>
      <c r="L27" s="191" t="s">
        <v>56</v>
      </c>
      <c r="M27" s="258"/>
      <c r="N27" s="260"/>
      <c r="O27" s="262"/>
      <c r="P27" s="32" t="s">
        <v>54</v>
      </c>
      <c r="Q27" s="33" t="s">
        <v>55</v>
      </c>
      <c r="R27" s="34" t="s">
        <v>56</v>
      </c>
      <c r="S27" s="242"/>
      <c r="T27" s="277"/>
      <c r="U27" s="279"/>
      <c r="V27" s="32" t="s">
        <v>54</v>
      </c>
      <c r="W27" s="33" t="s">
        <v>55</v>
      </c>
      <c r="X27" s="34" t="s">
        <v>56</v>
      </c>
      <c r="Y27" s="242"/>
      <c r="Z27" s="277"/>
      <c r="AA27" s="279"/>
      <c r="AB27" s="282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536.29999999999995</v>
      </c>
      <c r="E28" s="72">
        <v>0</v>
      </c>
      <c r="F28" s="72">
        <v>59.4</v>
      </c>
      <c r="G28" s="73">
        <f>SUM(D28:F28)</f>
        <v>595.69999999999993</v>
      </c>
      <c r="H28" s="73">
        <v>63.3</v>
      </c>
      <c r="I28" s="37">
        <f>G28+H28</f>
        <v>658.99999999999989</v>
      </c>
      <c r="J28" s="200">
        <v>475</v>
      </c>
      <c r="K28" s="201">
        <v>0</v>
      </c>
      <c r="L28" s="201">
        <v>320</v>
      </c>
      <c r="M28" s="192">
        <f>SUM(J28:L28)</f>
        <v>795</v>
      </c>
      <c r="N28" s="192">
        <v>130</v>
      </c>
      <c r="O28" s="193">
        <f>M28+N28</f>
        <v>925</v>
      </c>
      <c r="P28" s="81">
        <v>42.2</v>
      </c>
      <c r="Q28" s="72">
        <v>0</v>
      </c>
      <c r="R28" s="72">
        <v>0</v>
      </c>
      <c r="S28" s="73">
        <f>SUM(P28:R28)</f>
        <v>42.2</v>
      </c>
      <c r="T28" s="73">
        <v>0</v>
      </c>
      <c r="U28" s="37">
        <f>S28+T28</f>
        <v>42.2</v>
      </c>
      <c r="V28" s="81">
        <v>475</v>
      </c>
      <c r="W28" s="72">
        <v>0</v>
      </c>
      <c r="X28" s="72">
        <v>310</v>
      </c>
      <c r="Y28" s="73">
        <f>SUM(V28:X28)</f>
        <v>785</v>
      </c>
      <c r="Z28" s="73">
        <v>95.5</v>
      </c>
      <c r="AA28" s="37">
        <f>Y28+Z28</f>
        <v>880.5</v>
      </c>
      <c r="AB28" s="210">
        <f>IFERROR(AA28/O28,0)</f>
        <v>0.95189189189189194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55">
        <v>621</v>
      </c>
      <c r="E29" s="74">
        <v>410.4</v>
      </c>
      <c r="F29" s="74">
        <v>1088.7</v>
      </c>
      <c r="G29" s="75">
        <f t="shared" ref="G29:G38" si="13">SUM(D29:F29)</f>
        <v>2120.1000000000004</v>
      </c>
      <c r="H29" s="76">
        <v>71.8</v>
      </c>
      <c r="I29" s="14">
        <f t="shared" ref="I29:I38" si="14">G29+H29</f>
        <v>2191.9000000000005</v>
      </c>
      <c r="J29" s="202">
        <v>545</v>
      </c>
      <c r="K29" s="203">
        <v>300</v>
      </c>
      <c r="L29" s="203">
        <v>550</v>
      </c>
      <c r="M29" s="194">
        <f t="shared" ref="M29:M38" si="15">SUM(J29:L29)</f>
        <v>1395</v>
      </c>
      <c r="N29" s="195">
        <v>150</v>
      </c>
      <c r="O29" s="164">
        <f t="shared" ref="O29:O38" si="16">M29+N29</f>
        <v>1545</v>
      </c>
      <c r="P29" s="82">
        <v>355</v>
      </c>
      <c r="Q29" s="74">
        <v>191</v>
      </c>
      <c r="R29" s="74">
        <v>600.5</v>
      </c>
      <c r="S29" s="75">
        <f t="shared" ref="S29:S38" si="17">SUM(P29:R29)</f>
        <v>1146.5</v>
      </c>
      <c r="T29" s="76">
        <v>16.399999999999999</v>
      </c>
      <c r="U29" s="14">
        <f t="shared" ref="U29:U38" si="18">S29+T29</f>
        <v>1162.9000000000001</v>
      </c>
      <c r="V29" s="82">
        <v>530</v>
      </c>
      <c r="W29" s="74">
        <v>400</v>
      </c>
      <c r="X29" s="74">
        <v>700</v>
      </c>
      <c r="Y29" s="75">
        <f t="shared" ref="Y29:Y38" si="19">SUM(V29:X29)</f>
        <v>1630</v>
      </c>
      <c r="Z29" s="76">
        <v>100</v>
      </c>
      <c r="AA29" s="14">
        <f t="shared" ref="AA29:AA38" si="20">Y29+Z29</f>
        <v>1730</v>
      </c>
      <c r="AB29" s="210">
        <f t="shared" ref="AB29:AB41" si="21">IFERROR(AA29/O29,0)</f>
        <v>1.1197411003236246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1752.5</v>
      </c>
      <c r="E30" s="77">
        <v>0</v>
      </c>
      <c r="F30" s="77">
        <v>0</v>
      </c>
      <c r="G30" s="75">
        <f t="shared" si="13"/>
        <v>1752.5</v>
      </c>
      <c r="H30" s="75">
        <v>278.7</v>
      </c>
      <c r="I30" s="14">
        <f t="shared" si="14"/>
        <v>2031.2</v>
      </c>
      <c r="J30" s="204">
        <v>2360.3000000000002</v>
      </c>
      <c r="K30" s="205">
        <v>0</v>
      </c>
      <c r="L30" s="206">
        <v>0</v>
      </c>
      <c r="M30" s="194">
        <f t="shared" si="15"/>
        <v>2360.3000000000002</v>
      </c>
      <c r="N30" s="194">
        <v>150</v>
      </c>
      <c r="O30" s="164">
        <f t="shared" si="16"/>
        <v>2510.3000000000002</v>
      </c>
      <c r="P30" s="83">
        <v>1631.7</v>
      </c>
      <c r="Q30" s="77">
        <v>0</v>
      </c>
      <c r="R30" s="77">
        <v>0</v>
      </c>
      <c r="S30" s="75">
        <f t="shared" si="17"/>
        <v>1631.7</v>
      </c>
      <c r="T30" s="75">
        <v>0</v>
      </c>
      <c r="U30" s="14">
        <f t="shared" si="18"/>
        <v>1631.7</v>
      </c>
      <c r="V30" s="83">
        <v>2147.5</v>
      </c>
      <c r="W30" s="77">
        <v>0</v>
      </c>
      <c r="X30" s="77">
        <v>0</v>
      </c>
      <c r="Y30" s="75">
        <f t="shared" si="19"/>
        <v>2147.5</v>
      </c>
      <c r="Z30" s="75">
        <v>130</v>
      </c>
      <c r="AA30" s="14">
        <f t="shared" si="20"/>
        <v>2277.5</v>
      </c>
      <c r="AB30" s="210">
        <f t="shared" si="21"/>
        <v>0.90726208022945454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1018.1</v>
      </c>
      <c r="E31" s="77">
        <v>72.400000000000006</v>
      </c>
      <c r="F31" s="77">
        <v>31.5</v>
      </c>
      <c r="G31" s="75">
        <f t="shared" si="13"/>
        <v>1122</v>
      </c>
      <c r="H31" s="75">
        <v>45.2</v>
      </c>
      <c r="I31" s="14">
        <f t="shared" si="14"/>
        <v>1167.2</v>
      </c>
      <c r="J31" s="204">
        <v>887</v>
      </c>
      <c r="K31" s="206">
        <v>50</v>
      </c>
      <c r="L31" s="206">
        <v>0</v>
      </c>
      <c r="M31" s="194">
        <f t="shared" si="15"/>
        <v>937</v>
      </c>
      <c r="N31" s="194">
        <v>80</v>
      </c>
      <c r="O31" s="164">
        <f t="shared" si="16"/>
        <v>1017</v>
      </c>
      <c r="P31" s="83">
        <v>399.5</v>
      </c>
      <c r="Q31" s="77">
        <v>120</v>
      </c>
      <c r="R31" s="77">
        <v>1.1000000000000001</v>
      </c>
      <c r="S31" s="75">
        <f t="shared" si="17"/>
        <v>520.6</v>
      </c>
      <c r="T31" s="75">
        <v>0</v>
      </c>
      <c r="U31" s="14">
        <f t="shared" si="18"/>
        <v>520.6</v>
      </c>
      <c r="V31" s="83">
        <v>887</v>
      </c>
      <c r="W31" s="77">
        <v>200</v>
      </c>
      <c r="X31" s="77">
        <v>0</v>
      </c>
      <c r="Y31" s="75">
        <f t="shared" si="19"/>
        <v>1087</v>
      </c>
      <c r="Z31" s="75">
        <v>80</v>
      </c>
      <c r="AA31" s="14">
        <f t="shared" si="20"/>
        <v>1167</v>
      </c>
      <c r="AB31" s="210">
        <f t="shared" si="21"/>
        <v>1.1474926253687316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8">
        <v>70</v>
      </c>
      <c r="E32" s="77">
        <v>40667.5</v>
      </c>
      <c r="F32" s="77">
        <v>28.5</v>
      </c>
      <c r="G32" s="75">
        <f t="shared" si="13"/>
        <v>40766</v>
      </c>
      <c r="H32" s="75">
        <v>43.2</v>
      </c>
      <c r="I32" s="14">
        <f t="shared" si="14"/>
        <v>40809.199999999997</v>
      </c>
      <c r="J32" s="204">
        <v>72.8</v>
      </c>
      <c r="K32" s="206">
        <v>39447.300000000003</v>
      </c>
      <c r="L32" s="206">
        <v>0</v>
      </c>
      <c r="M32" s="194">
        <f t="shared" si="15"/>
        <v>39520.100000000006</v>
      </c>
      <c r="N32" s="194">
        <v>50</v>
      </c>
      <c r="O32" s="164">
        <f t="shared" si="16"/>
        <v>39570.100000000006</v>
      </c>
      <c r="P32" s="84">
        <v>0</v>
      </c>
      <c r="Q32" s="77">
        <v>20850</v>
      </c>
      <c r="R32" s="77">
        <v>0</v>
      </c>
      <c r="S32" s="75">
        <f t="shared" si="17"/>
        <v>20850</v>
      </c>
      <c r="T32" s="75">
        <v>0</v>
      </c>
      <c r="U32" s="14">
        <f t="shared" si="18"/>
        <v>20850</v>
      </c>
      <c r="V32" s="84">
        <v>82.2</v>
      </c>
      <c r="W32" s="77">
        <f>SUM(W33:W34)</f>
        <v>42038</v>
      </c>
      <c r="X32" s="77">
        <v>0</v>
      </c>
      <c r="Y32" s="75">
        <f t="shared" si="19"/>
        <v>42120.2</v>
      </c>
      <c r="Z32" s="75">
        <v>25</v>
      </c>
      <c r="AA32" s="14">
        <f t="shared" si="20"/>
        <v>42145.2</v>
      </c>
      <c r="AB32" s="210">
        <f t="shared" si="21"/>
        <v>1.0650769141346621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8">
        <v>70</v>
      </c>
      <c r="E33" s="77">
        <v>40272.1</v>
      </c>
      <c r="F33" s="77">
        <v>28.5</v>
      </c>
      <c r="G33" s="75">
        <f t="shared" si="13"/>
        <v>40370.6</v>
      </c>
      <c r="H33" s="75">
        <v>43.2</v>
      </c>
      <c r="I33" s="14">
        <f t="shared" si="14"/>
        <v>40413.799999999996</v>
      </c>
      <c r="J33" s="204">
        <v>72.8</v>
      </c>
      <c r="K33" s="206">
        <v>39206.699999999997</v>
      </c>
      <c r="L33" s="206">
        <v>0</v>
      </c>
      <c r="M33" s="194">
        <f t="shared" si="15"/>
        <v>39279.5</v>
      </c>
      <c r="N33" s="194">
        <v>50</v>
      </c>
      <c r="O33" s="164">
        <f t="shared" si="16"/>
        <v>39329.5</v>
      </c>
      <c r="P33" s="84">
        <v>0</v>
      </c>
      <c r="Q33" s="77">
        <v>20767.5</v>
      </c>
      <c r="R33" s="77">
        <v>0</v>
      </c>
      <c r="S33" s="75">
        <f t="shared" si="17"/>
        <v>20767.5</v>
      </c>
      <c r="T33" s="75">
        <v>0</v>
      </c>
      <c r="U33" s="14">
        <f t="shared" si="18"/>
        <v>20767.5</v>
      </c>
      <c r="V33" s="84">
        <v>82.2</v>
      </c>
      <c r="W33" s="77">
        <v>41858</v>
      </c>
      <c r="X33" s="77">
        <v>0</v>
      </c>
      <c r="Y33" s="75">
        <f t="shared" si="19"/>
        <v>41940.199999999997</v>
      </c>
      <c r="Z33" s="75">
        <v>25</v>
      </c>
      <c r="AA33" s="14">
        <f t="shared" si="20"/>
        <v>41965.2</v>
      </c>
      <c r="AB33" s="210">
        <f t="shared" si="21"/>
        <v>1.0670158532399343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8">
        <v>0</v>
      </c>
      <c r="E34" s="77">
        <v>395.4</v>
      </c>
      <c r="F34" s="77">
        <v>0</v>
      </c>
      <c r="G34" s="75">
        <f t="shared" si="13"/>
        <v>395.4</v>
      </c>
      <c r="H34" s="75">
        <v>0</v>
      </c>
      <c r="I34" s="14">
        <f t="shared" si="14"/>
        <v>395.4</v>
      </c>
      <c r="J34" s="204">
        <v>0</v>
      </c>
      <c r="K34" s="206">
        <v>240.6</v>
      </c>
      <c r="L34" s="206">
        <v>0</v>
      </c>
      <c r="M34" s="194">
        <f>SUM(J34:L34)</f>
        <v>240.6</v>
      </c>
      <c r="N34" s="194">
        <v>0</v>
      </c>
      <c r="O34" s="164">
        <f t="shared" si="16"/>
        <v>240.6</v>
      </c>
      <c r="P34" s="84">
        <v>0</v>
      </c>
      <c r="Q34" s="77">
        <v>82.5</v>
      </c>
      <c r="R34" s="77">
        <v>0</v>
      </c>
      <c r="S34" s="75">
        <f t="shared" si="17"/>
        <v>82.5</v>
      </c>
      <c r="T34" s="75">
        <v>0</v>
      </c>
      <c r="U34" s="14">
        <f t="shared" si="18"/>
        <v>82.5</v>
      </c>
      <c r="V34" s="84">
        <v>0</v>
      </c>
      <c r="W34" s="77">
        <v>180</v>
      </c>
      <c r="X34" s="77">
        <v>0</v>
      </c>
      <c r="Y34" s="75">
        <f t="shared" si="19"/>
        <v>180</v>
      </c>
      <c r="Z34" s="75">
        <v>0</v>
      </c>
      <c r="AA34" s="14">
        <f t="shared" si="20"/>
        <v>180</v>
      </c>
      <c r="AB34" s="210">
        <f t="shared" si="21"/>
        <v>0.74812967581047385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8">
        <v>25.2</v>
      </c>
      <c r="E35" s="77">
        <v>13374.1</v>
      </c>
      <c r="F35" s="77">
        <v>8</v>
      </c>
      <c r="G35" s="75">
        <f t="shared" si="13"/>
        <v>13407.300000000001</v>
      </c>
      <c r="H35" s="75">
        <v>14.6</v>
      </c>
      <c r="I35" s="14">
        <f t="shared" si="14"/>
        <v>13421.900000000001</v>
      </c>
      <c r="J35" s="204">
        <v>24.6</v>
      </c>
      <c r="K35" s="206">
        <v>13252.3</v>
      </c>
      <c r="L35" s="206">
        <v>0</v>
      </c>
      <c r="M35" s="194">
        <f t="shared" si="15"/>
        <v>13276.9</v>
      </c>
      <c r="N35" s="194">
        <v>16</v>
      </c>
      <c r="O35" s="164">
        <f t="shared" si="16"/>
        <v>13292.9</v>
      </c>
      <c r="P35" s="84">
        <v>4.7</v>
      </c>
      <c r="Q35" s="77">
        <v>6870</v>
      </c>
      <c r="R35" s="77">
        <v>0</v>
      </c>
      <c r="S35" s="75">
        <f t="shared" si="17"/>
        <v>6874.7</v>
      </c>
      <c r="T35" s="75">
        <v>0</v>
      </c>
      <c r="U35" s="14">
        <f t="shared" si="18"/>
        <v>6874.7</v>
      </c>
      <c r="V35" s="84">
        <v>27.8</v>
      </c>
      <c r="W35" s="77">
        <v>14148</v>
      </c>
      <c r="X35" s="77">
        <v>0</v>
      </c>
      <c r="Y35" s="75">
        <f t="shared" si="19"/>
        <v>14175.8</v>
      </c>
      <c r="Z35" s="75">
        <v>8.5</v>
      </c>
      <c r="AA35" s="14">
        <f t="shared" si="20"/>
        <v>14184.3</v>
      </c>
      <c r="AB35" s="210">
        <f t="shared" si="21"/>
        <v>1.0670583544598997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>
        <v>0</v>
      </c>
      <c r="E36" s="77">
        <v>0</v>
      </c>
      <c r="F36" s="77">
        <v>0</v>
      </c>
      <c r="G36" s="75">
        <f t="shared" si="13"/>
        <v>0</v>
      </c>
      <c r="H36" s="75">
        <v>0</v>
      </c>
      <c r="I36" s="14">
        <f t="shared" si="14"/>
        <v>0</v>
      </c>
      <c r="J36" s="204">
        <v>0</v>
      </c>
      <c r="K36" s="206">
        <v>0</v>
      </c>
      <c r="L36" s="206">
        <v>30</v>
      </c>
      <c r="M36" s="194">
        <f t="shared" si="15"/>
        <v>30</v>
      </c>
      <c r="N36" s="194">
        <v>0</v>
      </c>
      <c r="O36" s="164">
        <f t="shared" si="16"/>
        <v>30</v>
      </c>
      <c r="P36" s="83">
        <v>0</v>
      </c>
      <c r="Q36" s="77">
        <v>0</v>
      </c>
      <c r="R36" s="77">
        <v>8.1999999999999993</v>
      </c>
      <c r="S36" s="75">
        <f t="shared" si="17"/>
        <v>8.1999999999999993</v>
      </c>
      <c r="T36" s="75">
        <v>0</v>
      </c>
      <c r="U36" s="14">
        <f t="shared" si="18"/>
        <v>8.1999999999999993</v>
      </c>
      <c r="V36" s="83">
        <v>0</v>
      </c>
      <c r="W36" s="77">
        <v>0</v>
      </c>
      <c r="X36" s="77">
        <v>20</v>
      </c>
      <c r="Y36" s="75">
        <f t="shared" si="19"/>
        <v>20</v>
      </c>
      <c r="Z36" s="75">
        <v>0</v>
      </c>
      <c r="AA36" s="14">
        <f t="shared" si="20"/>
        <v>20</v>
      </c>
      <c r="AB36" s="210">
        <f t="shared" si="21"/>
        <v>0.66666666666666663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854.8</v>
      </c>
      <c r="E37" s="77">
        <v>0</v>
      </c>
      <c r="F37" s="77">
        <v>0</v>
      </c>
      <c r="G37" s="75">
        <f t="shared" si="13"/>
        <v>854.8</v>
      </c>
      <c r="H37" s="75">
        <v>0</v>
      </c>
      <c r="I37" s="14">
        <f t="shared" si="14"/>
        <v>854.8</v>
      </c>
      <c r="J37" s="204">
        <v>854.8</v>
      </c>
      <c r="K37" s="206">
        <v>0</v>
      </c>
      <c r="L37" s="206">
        <v>0</v>
      </c>
      <c r="M37" s="194">
        <f t="shared" si="15"/>
        <v>854.8</v>
      </c>
      <c r="N37" s="194">
        <v>0</v>
      </c>
      <c r="O37" s="164">
        <f t="shared" si="16"/>
        <v>854.8</v>
      </c>
      <c r="P37" s="83">
        <v>435.9</v>
      </c>
      <c r="Q37" s="77">
        <v>0</v>
      </c>
      <c r="R37" s="77">
        <v>0</v>
      </c>
      <c r="S37" s="75">
        <f t="shared" si="17"/>
        <v>435.9</v>
      </c>
      <c r="T37" s="75">
        <v>0</v>
      </c>
      <c r="U37" s="14">
        <f t="shared" si="18"/>
        <v>435.9</v>
      </c>
      <c r="V37" s="83">
        <v>810.8</v>
      </c>
      <c r="W37" s="77">
        <v>0</v>
      </c>
      <c r="X37" s="77">
        <v>0</v>
      </c>
      <c r="Y37" s="75">
        <f t="shared" si="19"/>
        <v>810.8</v>
      </c>
      <c r="Z37" s="75">
        <v>0</v>
      </c>
      <c r="AA37" s="14">
        <f t="shared" si="20"/>
        <v>810.8</v>
      </c>
      <c r="AB37" s="210">
        <f t="shared" si="21"/>
        <v>0.94852597098736546</v>
      </c>
      <c r="AC37" s="4"/>
      <c r="AD37" s="4"/>
    </row>
    <row r="38" spans="1:30" ht="15.75" thickBot="1" x14ac:dyDescent="0.3">
      <c r="A38" s="5"/>
      <c r="B38" s="20" t="s">
        <v>35</v>
      </c>
      <c r="C38" s="103" t="s">
        <v>29</v>
      </c>
      <c r="D38" s="156">
        <v>408.8</v>
      </c>
      <c r="E38" s="156">
        <v>1720.3</v>
      </c>
      <c r="F38" s="79">
        <v>439.9</v>
      </c>
      <c r="G38" s="75">
        <f t="shared" si="13"/>
        <v>2569</v>
      </c>
      <c r="H38" s="80">
        <v>0.9</v>
      </c>
      <c r="I38" s="23">
        <f t="shared" si="14"/>
        <v>2569.9</v>
      </c>
      <c r="J38" s="207">
        <v>266.2</v>
      </c>
      <c r="K38" s="208">
        <v>1472.1</v>
      </c>
      <c r="L38" s="208">
        <v>250</v>
      </c>
      <c r="M38" s="196">
        <f t="shared" si="15"/>
        <v>1988.3</v>
      </c>
      <c r="N38" s="196">
        <v>4</v>
      </c>
      <c r="O38" s="184">
        <f t="shared" si="16"/>
        <v>1992.3</v>
      </c>
      <c r="P38" s="85">
        <v>41.2</v>
      </c>
      <c r="Q38" s="79">
        <v>849</v>
      </c>
      <c r="R38" s="79">
        <v>210.8</v>
      </c>
      <c r="S38" s="80">
        <f t="shared" si="17"/>
        <v>1101</v>
      </c>
      <c r="T38" s="80">
        <v>0</v>
      </c>
      <c r="U38" s="23">
        <f t="shared" si="18"/>
        <v>1101</v>
      </c>
      <c r="V38" s="85">
        <v>260.5</v>
      </c>
      <c r="W38" s="79">
        <v>1098</v>
      </c>
      <c r="X38" s="79">
        <v>250</v>
      </c>
      <c r="Y38" s="80">
        <f t="shared" si="19"/>
        <v>1608.5</v>
      </c>
      <c r="Z38" s="80">
        <v>1</v>
      </c>
      <c r="AA38" s="23">
        <f t="shared" si="20"/>
        <v>1609.5</v>
      </c>
      <c r="AB38" s="211">
        <f t="shared" si="21"/>
        <v>0.80786026200873362</v>
      </c>
      <c r="AC38" s="4"/>
      <c r="AD38" s="4"/>
    </row>
    <row r="39" spans="1:30" ht="15.75" thickBot="1" x14ac:dyDescent="0.3">
      <c r="A39" s="5"/>
      <c r="B39" s="24" t="s">
        <v>48</v>
      </c>
      <c r="C39" s="104" t="s">
        <v>31</v>
      </c>
      <c r="D39" s="42">
        <f>SUM(D35:D38)+SUM(D28:D32)</f>
        <v>5286.7</v>
      </c>
      <c r="E39" s="42">
        <f>SUM(E35:E38)+SUM(E28:E32)</f>
        <v>56244.700000000004</v>
      </c>
      <c r="F39" s="42">
        <f>SUM(F35:F38)+SUM(F28:F32)</f>
        <v>1656</v>
      </c>
      <c r="G39" s="144">
        <f>SUM(D39:F39)</f>
        <v>63187.4</v>
      </c>
      <c r="H39" s="43">
        <f>SUM(H28:H32)+SUM(H35:H38)</f>
        <v>517.69999999999993</v>
      </c>
      <c r="I39" s="44">
        <f>SUM(I35:I38)+SUM(I28:I32)</f>
        <v>63705.100000000006</v>
      </c>
      <c r="J39" s="209">
        <f>SUM(J35:J38)+SUM(J28:J32)</f>
        <v>5485.7000000000007</v>
      </c>
      <c r="K39" s="209">
        <f>SUM(K35:K38)+SUM(K28:K32)</f>
        <v>54521.700000000004</v>
      </c>
      <c r="L39" s="209">
        <f>SUM(L35:L38)+SUM(L28:L32)</f>
        <v>1150</v>
      </c>
      <c r="M39" s="197">
        <f>SUM(J39:L39)</f>
        <v>61157.400000000009</v>
      </c>
      <c r="N39" s="198">
        <f>SUM(N28:N32)+SUM(N35:N38)</f>
        <v>580</v>
      </c>
      <c r="O39" s="199">
        <f>SUM(O35:O38)+SUM(O28:O32)</f>
        <v>61737.400000000009</v>
      </c>
      <c r="P39" s="42">
        <f>SUM(P35:P38)+SUM(P28:P32)</f>
        <v>2910.2</v>
      </c>
      <c r="Q39" s="42">
        <f>SUM(Q35:Q38)+SUM(Q28:Q32)</f>
        <v>28880</v>
      </c>
      <c r="R39" s="42">
        <f>SUM(R35:R38)+SUM(R28:R32)</f>
        <v>820.6</v>
      </c>
      <c r="S39" s="144">
        <f>SUM(P39:R39)</f>
        <v>32610.799999999999</v>
      </c>
      <c r="T39" s="43">
        <f>SUM(T28:T32)+SUM(T35:T38)</f>
        <v>16.399999999999999</v>
      </c>
      <c r="U39" s="44">
        <f>SUM(U35:U38)+SUM(U28:U32)</f>
        <v>32627.200000000001</v>
      </c>
      <c r="V39" s="42">
        <f>SUM(V35:V38)+SUM(V28:V32)</f>
        <v>5220.7999999999993</v>
      </c>
      <c r="W39" s="42">
        <f>SUM(W35:W38)+SUM(W28:W32)</f>
        <v>57884</v>
      </c>
      <c r="X39" s="42">
        <f>SUM(X35:X38)+SUM(X28:X32)</f>
        <v>1280</v>
      </c>
      <c r="Y39" s="144">
        <f>SUM(V39:X39)</f>
        <v>64384.800000000003</v>
      </c>
      <c r="Z39" s="43">
        <f>SUM(Z28:Z32)+SUM(Z35:Z38)</f>
        <v>440</v>
      </c>
      <c r="AA39" s="44">
        <f>SUM(AA35:AA38)+SUM(AA28:AA32)</f>
        <v>64824.799999999996</v>
      </c>
      <c r="AB39" s="212">
        <f>IFERROR(AA39/O39,0)</f>
        <v>1.0500085847476568</v>
      </c>
      <c r="AC39" s="4"/>
      <c r="AD39" s="4"/>
    </row>
    <row r="40" spans="1:30" ht="19.5" thickBot="1" x14ac:dyDescent="0.35">
      <c r="A40" s="5"/>
      <c r="B40" s="108" t="s">
        <v>49</v>
      </c>
      <c r="C40" s="109" t="s">
        <v>51</v>
      </c>
      <c r="D40" s="110">
        <f t="shared" ref="D40:O40" si="22">D24-D39</f>
        <v>-251.59999999999945</v>
      </c>
      <c r="E40" s="110">
        <f t="shared" si="22"/>
        <v>0</v>
      </c>
      <c r="F40" s="110">
        <f t="shared" si="22"/>
        <v>251.60000000000014</v>
      </c>
      <c r="G40" s="119">
        <f t="shared" si="22"/>
        <v>0</v>
      </c>
      <c r="H40" s="119">
        <f t="shared" si="22"/>
        <v>150</v>
      </c>
      <c r="I40" s="120">
        <f t="shared" si="22"/>
        <v>149.99999999999272</v>
      </c>
      <c r="J40" s="110">
        <f t="shared" si="22"/>
        <v>0</v>
      </c>
      <c r="K40" s="110">
        <f t="shared" si="22"/>
        <v>0</v>
      </c>
      <c r="L40" s="110">
        <f t="shared" si="22"/>
        <v>0</v>
      </c>
      <c r="M40" s="157">
        <f t="shared" si="22"/>
        <v>0</v>
      </c>
      <c r="N40" s="157">
        <f t="shared" si="22"/>
        <v>0</v>
      </c>
      <c r="O40" s="158">
        <f t="shared" si="22"/>
        <v>0</v>
      </c>
      <c r="P40" s="110">
        <f t="shared" ref="P40:U40" si="23">P24-P39</f>
        <v>-237.09999999999991</v>
      </c>
      <c r="Q40" s="110">
        <f t="shared" si="23"/>
        <v>3847.9000000000015</v>
      </c>
      <c r="R40" s="110">
        <f t="shared" si="23"/>
        <v>169.39999999999998</v>
      </c>
      <c r="S40" s="119">
        <f t="shared" si="23"/>
        <v>3780.2000000000007</v>
      </c>
      <c r="T40" s="119">
        <f t="shared" si="23"/>
        <v>321</v>
      </c>
      <c r="U40" s="120">
        <f t="shared" si="23"/>
        <v>4101.200000000008</v>
      </c>
      <c r="V40" s="110">
        <f t="shared" ref="V40:AA40" si="24">V24-V39</f>
        <v>0</v>
      </c>
      <c r="W40" s="110">
        <f t="shared" si="24"/>
        <v>0</v>
      </c>
      <c r="X40" s="110">
        <f t="shared" si="24"/>
        <v>0</v>
      </c>
      <c r="Y40" s="119">
        <f t="shared" si="24"/>
        <v>0</v>
      </c>
      <c r="Z40" s="119">
        <f t="shared" si="24"/>
        <v>0</v>
      </c>
      <c r="AA40" s="120">
        <f t="shared" si="24"/>
        <v>0</v>
      </c>
      <c r="AB40" s="213">
        <f t="shared" si="21"/>
        <v>0</v>
      </c>
      <c r="AC40" s="4"/>
      <c r="AD40" s="4"/>
    </row>
    <row r="41" spans="1:30" ht="15.75" thickBot="1" x14ac:dyDescent="0.3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-4716.8000000000075</v>
      </c>
      <c r="J41" s="113"/>
      <c r="K41" s="114"/>
      <c r="L41" s="114"/>
      <c r="M41" s="115"/>
      <c r="N41" s="118"/>
      <c r="O41" s="117">
        <f>O40-J16</f>
        <v>-5312.8</v>
      </c>
      <c r="P41" s="113"/>
      <c r="Q41" s="114"/>
      <c r="R41" s="114"/>
      <c r="S41" s="115"/>
      <c r="T41" s="118"/>
      <c r="U41" s="117">
        <f>U40-P16</f>
        <v>1601.0000000000082</v>
      </c>
      <c r="V41" s="113"/>
      <c r="W41" s="114"/>
      <c r="X41" s="114"/>
      <c r="Y41" s="115"/>
      <c r="Z41" s="118"/>
      <c r="AA41" s="117">
        <f>AA40-V16</f>
        <v>-5100</v>
      </c>
      <c r="AB41" s="215">
        <f t="shared" si="21"/>
        <v>0.95994579129649149</v>
      </c>
      <c r="AC41" s="4"/>
      <c r="AD41" s="4"/>
    </row>
    <row r="42" spans="1:30" s="122" customFormat="1" ht="8.25" customHeight="1" thickBot="1" x14ac:dyDescent="0.3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2" customFormat="1" ht="15.75" customHeight="1" thickBot="1" x14ac:dyDescent="0.3">
      <c r="A43" s="89"/>
      <c r="B43" s="93"/>
      <c r="C43" s="269" t="s">
        <v>83</v>
      </c>
      <c r="D43" s="107" t="s">
        <v>41</v>
      </c>
      <c r="E43" s="45" t="s">
        <v>84</v>
      </c>
      <c r="F43" s="46" t="s">
        <v>36</v>
      </c>
      <c r="G43" s="49"/>
      <c r="H43" s="49"/>
      <c r="I43" s="50"/>
      <c r="J43" s="107" t="s">
        <v>41</v>
      </c>
      <c r="K43" s="45" t="s">
        <v>84</v>
      </c>
      <c r="L43" s="46" t="s">
        <v>36</v>
      </c>
      <c r="M43" s="49"/>
      <c r="N43" s="49"/>
      <c r="O43" s="49"/>
      <c r="P43" s="107" t="s">
        <v>41</v>
      </c>
      <c r="Q43" s="45" t="s">
        <v>84</v>
      </c>
      <c r="R43" s="46" t="s">
        <v>36</v>
      </c>
      <c r="S43" s="92"/>
      <c r="T43" s="92"/>
      <c r="U43" s="92"/>
      <c r="V43" s="107" t="s">
        <v>41</v>
      </c>
      <c r="W43" s="45" t="s">
        <v>84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.75" thickBot="1" x14ac:dyDescent="0.3">
      <c r="A44" s="5"/>
      <c r="B44" s="93"/>
      <c r="C44" s="270"/>
      <c r="D44" s="95">
        <v>603.9</v>
      </c>
      <c r="E44" s="105">
        <v>603.9</v>
      </c>
      <c r="F44" s="106">
        <v>0</v>
      </c>
      <c r="G44" s="49"/>
      <c r="H44" s="49"/>
      <c r="I44" s="50"/>
      <c r="J44" s="95">
        <v>603.9</v>
      </c>
      <c r="K44" s="105">
        <v>603.9</v>
      </c>
      <c r="L44" s="106">
        <v>0</v>
      </c>
      <c r="M44" s="94"/>
      <c r="N44" s="94"/>
      <c r="O44" s="94"/>
      <c r="P44" s="95">
        <v>301.89999999999998</v>
      </c>
      <c r="Q44" s="105">
        <v>301.89999999999998</v>
      </c>
      <c r="R44" s="106">
        <v>0</v>
      </c>
      <c r="S44" s="4"/>
      <c r="T44" s="4"/>
      <c r="U44" s="4"/>
      <c r="V44" s="95">
        <v>603.9</v>
      </c>
      <c r="W44" s="105">
        <v>603.9</v>
      </c>
      <c r="X44" s="106">
        <v>0</v>
      </c>
      <c r="Y44" s="4"/>
      <c r="Z44" s="4"/>
      <c r="AA44" s="4"/>
      <c r="AB44" s="4"/>
      <c r="AC44" s="4"/>
      <c r="AD44" s="4"/>
    </row>
    <row r="45" spans="1:30" s="122" customFormat="1" ht="8.25" customHeight="1" thickBot="1" x14ac:dyDescent="0.3">
      <c r="A45" s="89"/>
      <c r="B45" s="93"/>
      <c r="C45" s="48"/>
      <c r="D45" s="94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2" customFormat="1" ht="37.5" customHeight="1" thickBot="1" x14ac:dyDescent="0.3">
      <c r="A46" s="89"/>
      <c r="B46" s="93"/>
      <c r="C46" s="269" t="s">
        <v>86</v>
      </c>
      <c r="D46" s="96" t="s">
        <v>87</v>
      </c>
      <c r="E46" s="97" t="s">
        <v>85</v>
      </c>
      <c r="F46" s="49"/>
      <c r="G46" s="49"/>
      <c r="H46" s="49"/>
      <c r="I46" s="50"/>
      <c r="J46" s="96" t="s">
        <v>87</v>
      </c>
      <c r="K46" s="97" t="s">
        <v>85</v>
      </c>
      <c r="L46" s="145"/>
      <c r="M46" s="145"/>
      <c r="N46" s="92"/>
      <c r="O46" s="92"/>
      <c r="P46" s="96" t="s">
        <v>87</v>
      </c>
      <c r="Q46" s="97" t="s">
        <v>85</v>
      </c>
      <c r="R46" s="92"/>
      <c r="S46" s="92"/>
      <c r="T46" s="92"/>
      <c r="U46" s="92"/>
      <c r="V46" s="96" t="s">
        <v>87</v>
      </c>
      <c r="W46" s="97" t="s">
        <v>85</v>
      </c>
      <c r="X46" s="92"/>
      <c r="Y46" s="92"/>
      <c r="Z46" s="92"/>
      <c r="AA46" s="92"/>
      <c r="AB46" s="92"/>
      <c r="AC46" s="92"/>
      <c r="AD46" s="92"/>
    </row>
    <row r="47" spans="1:30" ht="15.75" thickBot="1" x14ac:dyDescent="0.3">
      <c r="A47" s="5"/>
      <c r="B47" s="47"/>
      <c r="C47" s="271"/>
      <c r="D47" s="95">
        <v>0</v>
      </c>
      <c r="E47" s="98">
        <v>0</v>
      </c>
      <c r="F47" s="49"/>
      <c r="G47" s="49"/>
      <c r="H47" s="49"/>
      <c r="I47" s="50"/>
      <c r="J47" s="95">
        <v>0</v>
      </c>
      <c r="K47" s="98">
        <v>0</v>
      </c>
      <c r="L47" s="146"/>
      <c r="M47" s="146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99" t="s">
        <v>82</v>
      </c>
      <c r="D49" s="100" t="s">
        <v>73</v>
      </c>
      <c r="E49" s="100" t="s">
        <v>74</v>
      </c>
      <c r="F49" s="100" t="s">
        <v>91</v>
      </c>
      <c r="G49" s="100" t="s">
        <v>93</v>
      </c>
      <c r="H49" s="49"/>
      <c r="I49" s="4"/>
      <c r="J49" s="100" t="s">
        <v>73</v>
      </c>
      <c r="K49" s="100" t="s">
        <v>74</v>
      </c>
      <c r="L49" s="100" t="s">
        <v>91</v>
      </c>
      <c r="M49" s="100" t="s">
        <v>94</v>
      </c>
      <c r="N49" s="4"/>
      <c r="O49" s="4"/>
      <c r="P49" s="100" t="s">
        <v>73</v>
      </c>
      <c r="Q49" s="100" t="s">
        <v>74</v>
      </c>
      <c r="R49" s="100" t="s">
        <v>91</v>
      </c>
      <c r="S49" s="100" t="s">
        <v>107</v>
      </c>
      <c r="T49" s="4"/>
      <c r="U49" s="4"/>
      <c r="V49" s="100" t="s">
        <v>95</v>
      </c>
      <c r="W49" s="100" t="s">
        <v>74</v>
      </c>
      <c r="X49" s="100" t="s">
        <v>91</v>
      </c>
      <c r="Y49" s="100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6">
        <f>SUM(D51:D54)</f>
        <v>2372.3999999999996</v>
      </c>
      <c r="E50" s="86">
        <f t="shared" ref="E50:F50" si="25">SUM(E51:E54)</f>
        <v>3968.5</v>
      </c>
      <c r="F50" s="86">
        <f t="shared" si="25"/>
        <v>2287.1999999999998</v>
      </c>
      <c r="G50" s="52">
        <f>D50+E50-F50</f>
        <v>4053.7</v>
      </c>
      <c r="H50" s="49"/>
      <c r="I50" s="4"/>
      <c r="J50" s="52">
        <f>SUM(J51:J54)</f>
        <v>700</v>
      </c>
      <c r="K50" s="52">
        <f t="shared" ref="K50:L50" si="26">SUM(K51:K54)</f>
        <v>1204.8</v>
      </c>
      <c r="L50" s="52">
        <f t="shared" si="26"/>
        <v>1303.9000000000001</v>
      </c>
      <c r="M50" s="52">
        <f>J50+K50-L50</f>
        <v>600.89999999999986</v>
      </c>
      <c r="N50" s="4"/>
      <c r="O50" s="4"/>
      <c r="P50" s="86">
        <f>SUM(P51:P54)</f>
        <v>4053.7</v>
      </c>
      <c r="Q50" s="86">
        <f t="shared" ref="Q50:R50" si="27">SUM(Q51:Q54)</f>
        <v>1086.8</v>
      </c>
      <c r="R50" s="86">
        <f t="shared" si="27"/>
        <v>2504.1</v>
      </c>
      <c r="S50" s="52">
        <f>P50+Q50-R50</f>
        <v>2636.4</v>
      </c>
      <c r="T50" s="216"/>
      <c r="U50" s="4"/>
      <c r="V50" s="86">
        <f>SUM(V51:V54)</f>
        <v>820</v>
      </c>
      <c r="W50" s="86">
        <f t="shared" ref="W50:X50" si="28">SUM(W51:W54)</f>
        <v>1510.8</v>
      </c>
      <c r="X50" s="86">
        <f t="shared" si="28"/>
        <v>1500</v>
      </c>
      <c r="Y50" s="52">
        <f>V50+W50-X50</f>
        <v>830.80000000000018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6">
        <v>474</v>
      </c>
      <c r="E51" s="86">
        <v>2256.1</v>
      </c>
      <c r="F51" s="86">
        <v>784.1</v>
      </c>
      <c r="G51" s="52">
        <f t="shared" ref="G51:G54" si="29">D51+E51-F51</f>
        <v>1946</v>
      </c>
      <c r="H51" s="49"/>
      <c r="I51" s="4"/>
      <c r="J51" s="52">
        <v>0</v>
      </c>
      <c r="K51" s="86">
        <v>0</v>
      </c>
      <c r="L51" s="86">
        <v>0</v>
      </c>
      <c r="M51" s="52">
        <f t="shared" ref="M51:M54" si="30">J51+K51-L51</f>
        <v>0</v>
      </c>
      <c r="N51" s="4"/>
      <c r="O51" s="4"/>
      <c r="P51" s="86">
        <v>1946</v>
      </c>
      <c r="Q51" s="86">
        <v>413.2</v>
      </c>
      <c r="R51" s="86">
        <v>1863</v>
      </c>
      <c r="S51" s="52">
        <f t="shared" ref="S51:S54" si="31">P51+Q51-R51</f>
        <v>496.19999999999982</v>
      </c>
      <c r="T51" s="4"/>
      <c r="U51" s="4"/>
      <c r="V51" s="86">
        <v>0</v>
      </c>
      <c r="W51" s="86">
        <v>300</v>
      </c>
      <c r="X51" s="86">
        <v>300</v>
      </c>
      <c r="Y51" s="52">
        <f t="shared" ref="Y51:Y54" si="32">V51+W51-X51</f>
        <v>0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6">
        <v>1003.1</v>
      </c>
      <c r="E52" s="86">
        <v>854.8</v>
      </c>
      <c r="F52" s="86">
        <v>603.9</v>
      </c>
      <c r="G52" s="52">
        <f t="shared" si="29"/>
        <v>1254</v>
      </c>
      <c r="H52" s="49"/>
      <c r="I52" s="4"/>
      <c r="J52" s="52">
        <v>600</v>
      </c>
      <c r="K52" s="86">
        <v>854.8</v>
      </c>
      <c r="L52" s="86">
        <v>853.9</v>
      </c>
      <c r="M52" s="52">
        <f t="shared" si="30"/>
        <v>600.9</v>
      </c>
      <c r="N52" s="4"/>
      <c r="O52" s="4"/>
      <c r="P52" s="86">
        <v>1254</v>
      </c>
      <c r="Q52" s="86">
        <v>435.9</v>
      </c>
      <c r="R52" s="86">
        <v>403.5</v>
      </c>
      <c r="S52" s="52">
        <f t="shared" si="31"/>
        <v>1286.4000000000001</v>
      </c>
      <c r="T52" s="4"/>
      <c r="U52" s="4"/>
      <c r="V52" s="86">
        <v>800</v>
      </c>
      <c r="W52" s="86">
        <v>810.8</v>
      </c>
      <c r="X52" s="86">
        <v>800</v>
      </c>
      <c r="Y52" s="52">
        <f t="shared" si="32"/>
        <v>810.8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6">
        <v>288.10000000000002</v>
      </c>
      <c r="E53" s="86">
        <v>49.3</v>
      </c>
      <c r="F53" s="86">
        <v>4.7</v>
      </c>
      <c r="G53" s="52">
        <f t="shared" si="29"/>
        <v>332.70000000000005</v>
      </c>
      <c r="H53" s="49"/>
      <c r="I53" s="4"/>
      <c r="J53" s="52">
        <v>0</v>
      </c>
      <c r="K53" s="86">
        <v>0</v>
      </c>
      <c r="L53" s="86">
        <v>0</v>
      </c>
      <c r="M53" s="52">
        <f t="shared" si="30"/>
        <v>0</v>
      </c>
      <c r="N53" s="4"/>
      <c r="O53" s="4"/>
      <c r="P53" s="86">
        <v>332.7</v>
      </c>
      <c r="Q53" s="86">
        <v>30</v>
      </c>
      <c r="R53" s="86">
        <v>0</v>
      </c>
      <c r="S53" s="52">
        <f t="shared" si="31"/>
        <v>362.7</v>
      </c>
      <c r="T53" s="4"/>
      <c r="U53" s="4"/>
      <c r="V53" s="86">
        <v>0</v>
      </c>
      <c r="W53" s="86">
        <v>0</v>
      </c>
      <c r="X53" s="86">
        <v>0</v>
      </c>
      <c r="Y53" s="52">
        <f t="shared" si="32"/>
        <v>0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3" t="s">
        <v>89</v>
      </c>
      <c r="D54" s="86">
        <v>607.20000000000005</v>
      </c>
      <c r="E54" s="86">
        <v>808.3</v>
      </c>
      <c r="F54" s="86">
        <v>894.5</v>
      </c>
      <c r="G54" s="52">
        <f t="shared" si="29"/>
        <v>521</v>
      </c>
      <c r="H54" s="49"/>
      <c r="I54" s="4"/>
      <c r="J54" s="52">
        <v>100</v>
      </c>
      <c r="K54" s="86">
        <v>350</v>
      </c>
      <c r="L54" s="86">
        <v>450</v>
      </c>
      <c r="M54" s="52">
        <f t="shared" si="30"/>
        <v>0</v>
      </c>
      <c r="N54" s="4"/>
      <c r="O54" s="4"/>
      <c r="P54" s="86">
        <v>521</v>
      </c>
      <c r="Q54" s="86">
        <v>207.7</v>
      </c>
      <c r="R54" s="86">
        <v>237.6</v>
      </c>
      <c r="S54" s="52">
        <f t="shared" si="31"/>
        <v>491.1</v>
      </c>
      <c r="T54" s="4"/>
      <c r="U54" s="4"/>
      <c r="V54" s="86">
        <v>20</v>
      </c>
      <c r="W54" s="86">
        <v>400</v>
      </c>
      <c r="X54" s="86">
        <v>400</v>
      </c>
      <c r="Y54" s="52">
        <f t="shared" si="32"/>
        <v>20</v>
      </c>
      <c r="Z54" s="216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99" t="s">
        <v>75</v>
      </c>
      <c r="D56" s="100" t="s">
        <v>76</v>
      </c>
      <c r="E56" s="100" t="s">
        <v>96</v>
      </c>
      <c r="F56" s="49"/>
      <c r="G56" s="49"/>
      <c r="H56" s="49"/>
      <c r="I56" s="50"/>
      <c r="J56" s="100" t="s">
        <v>97</v>
      </c>
      <c r="K56" s="49"/>
      <c r="L56" s="49"/>
      <c r="M56" s="49"/>
      <c r="N56" s="49"/>
      <c r="O56" s="50"/>
      <c r="P56" s="100" t="s">
        <v>98</v>
      </c>
      <c r="Q56" s="50"/>
      <c r="R56" s="50"/>
      <c r="S56" s="50"/>
      <c r="T56" s="50"/>
      <c r="U56" s="50"/>
      <c r="V56" s="100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7">
        <v>73</v>
      </c>
      <c r="E57" s="87">
        <v>80</v>
      </c>
      <c r="F57" s="49"/>
      <c r="G57" s="49"/>
      <c r="H57" s="49"/>
      <c r="I57" s="50"/>
      <c r="J57" s="87">
        <v>76.5</v>
      </c>
      <c r="K57" s="49"/>
      <c r="L57" s="49"/>
      <c r="M57" s="49"/>
      <c r="N57" s="49"/>
      <c r="O57" s="50"/>
      <c r="P57" s="87">
        <v>79.3</v>
      </c>
      <c r="Q57" s="50"/>
      <c r="R57" s="50"/>
      <c r="S57" s="50"/>
      <c r="T57" s="50"/>
      <c r="U57" s="50"/>
      <c r="V57" s="87">
        <v>80.3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2" t="s">
        <v>92</v>
      </c>
      <c r="C59" s="101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147"/>
      <c r="W59" s="147"/>
      <c r="X59" s="147"/>
      <c r="Y59" s="147"/>
      <c r="Z59" s="147"/>
      <c r="AA59" s="147"/>
      <c r="AB59" s="148"/>
      <c r="AC59" s="4"/>
      <c r="AD59" s="4"/>
    </row>
    <row r="60" spans="1:30" x14ac:dyDescent="0.25">
      <c r="A60" s="5"/>
      <c r="B60" s="217" t="s">
        <v>110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4"/>
      <c r="AD60" s="4"/>
    </row>
    <row r="61" spans="1:30" x14ac:dyDescent="0.25">
      <c r="A61" s="5"/>
      <c r="B61" s="246" t="s">
        <v>111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122"/>
      <c r="W61" s="122"/>
      <c r="X61" s="122"/>
      <c r="Y61" s="122"/>
      <c r="Z61" s="122"/>
      <c r="AA61" s="122"/>
      <c r="AB61" s="123"/>
      <c r="AC61" s="4"/>
      <c r="AD61" s="4"/>
    </row>
    <row r="62" spans="1:30" x14ac:dyDescent="0.25">
      <c r="A62" s="5"/>
      <c r="B62" s="246" t="s">
        <v>112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122"/>
      <c r="W62" s="122"/>
      <c r="X62" s="122"/>
      <c r="Y62" s="122"/>
      <c r="Z62" s="122"/>
      <c r="AA62" s="122"/>
      <c r="AB62" s="123"/>
      <c r="AC62" s="4"/>
      <c r="AD62" s="4"/>
    </row>
    <row r="63" spans="1:30" x14ac:dyDescent="0.25">
      <c r="A63" s="5"/>
      <c r="B63" s="265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122"/>
      <c r="W63" s="122"/>
      <c r="X63" s="122"/>
      <c r="Y63" s="122"/>
      <c r="Z63" s="122"/>
      <c r="AA63" s="122"/>
      <c r="AB63" s="123"/>
      <c r="AC63" s="4"/>
      <c r="AD63" s="4"/>
    </row>
    <row r="64" spans="1:30" x14ac:dyDescent="0.25">
      <c r="A64" s="5"/>
      <c r="B64" s="152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22"/>
      <c r="W64" s="122"/>
      <c r="X64" s="122"/>
      <c r="Y64" s="122"/>
      <c r="Z64" s="122"/>
      <c r="AA64" s="122"/>
      <c r="AB64" s="123"/>
      <c r="AC64" s="4"/>
      <c r="AD64" s="4"/>
    </row>
    <row r="65" spans="1:30" x14ac:dyDescent="0.25">
      <c r="A65" s="5"/>
      <c r="B65" s="152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22"/>
      <c r="W65" s="122"/>
      <c r="X65" s="122"/>
      <c r="Y65" s="122"/>
      <c r="Z65" s="122"/>
      <c r="AA65" s="122"/>
      <c r="AB65" s="123"/>
      <c r="AC65" s="4"/>
      <c r="AD65" s="4"/>
    </row>
    <row r="66" spans="1:30" x14ac:dyDescent="0.25">
      <c r="A66" s="5"/>
      <c r="B66" s="152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22"/>
      <c r="W66" s="122"/>
      <c r="X66" s="122"/>
      <c r="Y66" s="122"/>
      <c r="Z66" s="122"/>
      <c r="AA66" s="122"/>
      <c r="AB66" s="123"/>
      <c r="AC66" s="4"/>
      <c r="AD66" s="4"/>
    </row>
    <row r="67" spans="1:30" x14ac:dyDescent="0.25">
      <c r="A67" s="5"/>
      <c r="B67" s="152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22"/>
      <c r="W67" s="122"/>
      <c r="X67" s="122"/>
      <c r="Y67" s="122"/>
      <c r="Z67" s="122"/>
      <c r="AA67" s="122"/>
      <c r="AB67" s="123"/>
      <c r="AC67" s="4"/>
      <c r="AD67" s="4"/>
    </row>
    <row r="68" spans="1:30" x14ac:dyDescent="0.25">
      <c r="A68" s="5"/>
      <c r="B68" s="152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22"/>
      <c r="W68" s="122"/>
      <c r="X68" s="122"/>
      <c r="Y68" s="122"/>
      <c r="Z68" s="122"/>
      <c r="AA68" s="122"/>
      <c r="AB68" s="123"/>
      <c r="AC68" s="4"/>
      <c r="AD68" s="4"/>
    </row>
    <row r="69" spans="1:30" x14ac:dyDescent="0.25">
      <c r="A69" s="5"/>
      <c r="B69" s="124"/>
      <c r="C69" s="125"/>
      <c r="D69" s="2"/>
      <c r="E69" s="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22"/>
      <c r="W69" s="122"/>
      <c r="X69" s="122"/>
      <c r="Y69" s="122"/>
      <c r="Z69" s="122"/>
      <c r="AA69" s="122"/>
      <c r="AB69" s="123"/>
      <c r="AC69" s="4"/>
      <c r="AD69" s="4"/>
    </row>
    <row r="70" spans="1:30" x14ac:dyDescent="0.25">
      <c r="A70" s="5"/>
      <c r="B70" s="124"/>
      <c r="C70" s="125"/>
      <c r="D70" s="2"/>
      <c r="E70" s="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22"/>
      <c r="W70" s="122"/>
      <c r="X70" s="122"/>
      <c r="Y70" s="122"/>
      <c r="Z70" s="122"/>
      <c r="AA70" s="122"/>
      <c r="AB70" s="123"/>
      <c r="AC70" s="4"/>
      <c r="AD70" s="4"/>
    </row>
    <row r="71" spans="1:30" x14ac:dyDescent="0.25">
      <c r="A71" s="5"/>
      <c r="B71" s="134"/>
      <c r="C71" s="135"/>
      <c r="D71" s="136"/>
      <c r="E71" s="136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9"/>
      <c r="W71" s="149"/>
      <c r="X71" s="149"/>
      <c r="Y71" s="149"/>
      <c r="Z71" s="149"/>
      <c r="AA71" s="149"/>
      <c r="AB71" s="150"/>
      <c r="AC71" s="4"/>
      <c r="AD71" s="4"/>
    </row>
    <row r="72" spans="1:30" x14ac:dyDescent="0.25">
      <c r="A72" s="89"/>
      <c r="B72" s="138"/>
      <c r="C72" s="137"/>
      <c r="D72" s="138"/>
      <c r="E72" s="138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4"/>
      <c r="W72" s="4"/>
      <c r="X72" s="4"/>
      <c r="Y72" s="4"/>
      <c r="Z72" s="4"/>
      <c r="AA72" s="4"/>
      <c r="AB72" s="4"/>
      <c r="AC72" s="4"/>
      <c r="AD72" s="4"/>
    </row>
    <row r="73" spans="1:30" x14ac:dyDescent="0.25">
      <c r="A73" s="89"/>
      <c r="B73" s="138"/>
      <c r="C73" s="137"/>
      <c r="D73" s="138"/>
      <c r="E73" s="138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4"/>
      <c r="W73" s="4"/>
      <c r="X73" s="4"/>
      <c r="Y73" s="4"/>
      <c r="Z73" s="4"/>
      <c r="AA73" s="4"/>
      <c r="AB73" s="4"/>
      <c r="AC73" s="4"/>
      <c r="AD73" s="4"/>
    </row>
    <row r="74" spans="1:30" x14ac:dyDescent="0.25">
      <c r="A74" s="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4"/>
      <c r="W74" s="4"/>
      <c r="X74" s="4"/>
      <c r="Y74" s="4"/>
      <c r="Z74" s="4"/>
      <c r="AA74" s="4"/>
      <c r="AB74" s="4"/>
      <c r="AC74" s="4"/>
      <c r="AD74" s="4"/>
    </row>
    <row r="75" spans="1:30" x14ac:dyDescent="0.25">
      <c r="A75" s="5"/>
      <c r="B75" s="53" t="s">
        <v>81</v>
      </c>
      <c r="C75" s="121">
        <v>45575</v>
      </c>
      <c r="D75" s="53" t="s">
        <v>77</v>
      </c>
      <c r="E75" s="263" t="s">
        <v>108</v>
      </c>
      <c r="F75" s="263"/>
      <c r="G75" s="263"/>
      <c r="H75" s="53"/>
      <c r="I75" s="53" t="s">
        <v>78</v>
      </c>
      <c r="J75" s="264" t="s">
        <v>109</v>
      </c>
      <c r="K75" s="264"/>
      <c r="L75" s="264"/>
      <c r="M75" s="264"/>
      <c r="N75" s="53"/>
      <c r="O75" s="53"/>
      <c r="P75" s="53"/>
      <c r="Q75" s="53"/>
      <c r="R75" s="53"/>
      <c r="S75" s="53"/>
      <c r="T75" s="53"/>
      <c r="U75" s="53"/>
      <c r="V75" s="4"/>
      <c r="W75" s="4"/>
      <c r="X75" s="4"/>
      <c r="Y75" s="4"/>
      <c r="Z75" s="4"/>
      <c r="AA75" s="4"/>
      <c r="AB75" s="4"/>
      <c r="AC75" s="4"/>
      <c r="AD75" s="4"/>
    </row>
    <row r="76" spans="1:30" ht="7.5" customHeight="1" x14ac:dyDescent="0.25">
      <c r="A76" s="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4"/>
      <c r="W76" s="4"/>
      <c r="X76" s="4"/>
      <c r="Y76" s="4"/>
      <c r="Z76" s="4"/>
      <c r="AA76" s="4"/>
      <c r="AB76" s="4"/>
      <c r="AC76" s="4"/>
      <c r="AD76" s="4"/>
    </row>
    <row r="77" spans="1:30" x14ac:dyDescent="0.25">
      <c r="A77" s="5"/>
      <c r="B77" s="53"/>
      <c r="C77" s="53"/>
      <c r="D77" s="53" t="s">
        <v>80</v>
      </c>
      <c r="E77" s="55"/>
      <c r="F77" s="55"/>
      <c r="G77" s="55"/>
      <c r="H77" s="53"/>
      <c r="I77" s="53" t="s">
        <v>80</v>
      </c>
      <c r="J77" s="54"/>
      <c r="K77" s="54"/>
      <c r="L77" s="54"/>
      <c r="M77" s="54"/>
      <c r="N77" s="53"/>
      <c r="O77" s="53"/>
      <c r="P77" s="53"/>
      <c r="Q77" s="53"/>
      <c r="R77" s="53"/>
      <c r="S77" s="53"/>
      <c r="T77" s="53"/>
      <c r="U77" s="53"/>
      <c r="V77" s="4"/>
      <c r="W77" s="4"/>
      <c r="X77" s="4"/>
      <c r="Y77" s="4"/>
      <c r="Z77" s="4"/>
      <c r="AA77" s="4"/>
      <c r="AB77" s="4"/>
      <c r="AC77" s="4"/>
      <c r="AD77" s="4"/>
    </row>
    <row r="78" spans="1:30" x14ac:dyDescent="0.25">
      <c r="A78" s="5"/>
      <c r="B78" s="53"/>
      <c r="C78" s="53"/>
      <c r="D78" s="53"/>
      <c r="E78" s="55"/>
      <c r="F78" s="55"/>
      <c r="G78" s="55"/>
      <c r="H78" s="53"/>
      <c r="I78" s="53"/>
      <c r="J78" s="54"/>
      <c r="K78" s="54"/>
      <c r="L78" s="54"/>
      <c r="M78" s="54"/>
      <c r="N78" s="53"/>
      <c r="O78" s="53"/>
      <c r="P78" s="53"/>
      <c r="Q78" s="53"/>
      <c r="R78" s="53"/>
      <c r="S78" s="53"/>
      <c r="T78" s="53"/>
      <c r="U78" s="53"/>
      <c r="V78" s="4"/>
      <c r="W78" s="4"/>
      <c r="X78" s="4"/>
      <c r="Y78" s="4"/>
      <c r="Z78" s="4"/>
      <c r="AA78" s="4"/>
      <c r="AB78" s="4"/>
      <c r="AC78" s="4"/>
      <c r="AD78" s="4"/>
    </row>
    <row r="79" spans="1:30" x14ac:dyDescent="0.25">
      <c r="A79" s="5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4"/>
      <c r="W79" s="4"/>
      <c r="X79" s="4"/>
      <c r="Y79" s="4"/>
      <c r="Z79" s="4"/>
      <c r="AA79" s="4"/>
      <c r="AB79" s="4"/>
      <c r="AC79" s="4"/>
      <c r="AD79" s="4"/>
    </row>
    <row r="80" spans="1:30" x14ac:dyDescent="0.25">
      <c r="A80" s="5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4"/>
      <c r="W80" s="4"/>
      <c r="X80" s="4"/>
      <c r="Y80" s="4"/>
      <c r="Z80" s="4"/>
      <c r="AA80" s="4"/>
      <c r="AB80" s="4"/>
      <c r="AC80" s="4"/>
      <c r="AD80" s="4"/>
    </row>
    <row r="81" spans="29:30" hidden="1" x14ac:dyDescent="0.25">
      <c r="AC81" s="3"/>
      <c r="AD81" s="3"/>
    </row>
    <row r="82" spans="29:30" hidden="1" x14ac:dyDescent="0.25"/>
    <row r="83" spans="29:30" hidden="1" x14ac:dyDescent="0.25"/>
    <row r="84" spans="29:30" hidden="1" x14ac:dyDescent="0.25"/>
    <row r="85" spans="29:30" hidden="1" x14ac:dyDescent="0.25"/>
    <row r="86" spans="29:30" hidden="1" x14ac:dyDescent="0.25"/>
    <row r="87" spans="29:30" hidden="1" x14ac:dyDescent="0.25"/>
    <row r="88" spans="29:30" hidden="1" x14ac:dyDescent="0.25"/>
    <row r="89" spans="29:30" hidden="1" x14ac:dyDescent="0.25"/>
    <row r="90" spans="29:30" hidden="1" x14ac:dyDescent="0.25"/>
    <row r="91" spans="29:30" hidden="1" x14ac:dyDescent="0.25"/>
    <row r="92" spans="29:30" hidden="1" x14ac:dyDescent="0.25"/>
    <row r="93" spans="29:30" hidden="1" x14ac:dyDescent="0.25"/>
    <row r="94" spans="29:30" hidden="1" x14ac:dyDescent="0.25"/>
    <row r="95" spans="29:30" hidden="1" x14ac:dyDescent="0.25"/>
    <row r="96" spans="29:30" hidden="1" x14ac:dyDescent="0.25"/>
    <row r="97" ht="15" hidden="1" customHeight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t="15" hidden="1" customHeight="1" x14ac:dyDescent="0.25"/>
    <row r="112" ht="15" hidden="1" customHeight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4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T13:T14"/>
    <mergeCell ref="U13:U14"/>
    <mergeCell ref="P25:U25"/>
    <mergeCell ref="P26:R26"/>
    <mergeCell ref="S26:S27"/>
    <mergeCell ref="T26:T27"/>
    <mergeCell ref="U26:U27"/>
    <mergeCell ref="E75:G75"/>
    <mergeCell ref="J75:M75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5" priority="17" operator="equal">
      <formula>0</formula>
    </cfRule>
    <cfRule type="containsErrors" dxfId="4" priority="18">
      <formula>ISERROR(AB15)</formula>
    </cfRule>
  </conditionalFormatting>
  <conditionalFormatting sqref="AB28:AB40">
    <cfRule type="cellIs" dxfId="3" priority="3" operator="equal">
      <formula>0</formula>
    </cfRule>
    <cfRule type="containsErrors" dxfId="2" priority="4">
      <formula>ISERROR(AB28)</formula>
    </cfRule>
  </conditionalFormatting>
  <conditionalFormatting sqref="AB41">
    <cfRule type="cellIs" dxfId="1" priority="1" operator="equal">
      <formula>0</formula>
    </cfRule>
    <cfRule type="containsErrors" dxfId="0" priority="2">
      <formula>ISERROR(AB41)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2024-10-14T14:19:34Z</cp:lastPrinted>
  <dcterms:created xsi:type="dcterms:W3CDTF">2017-02-23T12:10:09Z</dcterms:created>
  <dcterms:modified xsi:type="dcterms:W3CDTF">2024-10-17T10:15:33Z</dcterms:modified>
</cp:coreProperties>
</file>