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250" windowHeight="9435"/>
  </bookViews>
  <sheets>
    <sheet name="Rozpočet - souhrn" sheetId="1" r:id="rId1"/>
  </sheets>
  <definedNames>
    <definedName name="_xlnm.Print_Titles" localSheetId="0">'Rozpočet - souhrn'!$1:$1</definedName>
  </definedNames>
  <calcPr calcId="152511"/>
</workbook>
</file>

<file path=xl/calcChain.xml><?xml version="1.0" encoding="utf-8"?>
<calcChain xmlns="http://schemas.openxmlformats.org/spreadsheetml/2006/main">
  <c r="F226" i="1" l="1"/>
  <c r="F113" i="1" l="1"/>
  <c r="F195" i="1" l="1"/>
  <c r="F185" i="1" l="1"/>
  <c r="F236" i="1"/>
  <c r="F232" i="1"/>
  <c r="F214" i="1"/>
  <c r="F209" i="1"/>
  <c r="F215" i="1" s="1"/>
  <c r="H91" i="1"/>
  <c r="F119" i="1"/>
  <c r="F197" i="1"/>
  <c r="F201" i="1" s="1"/>
  <c r="F173" i="1"/>
  <c r="F175" i="1" s="1"/>
  <c r="F156" i="1"/>
  <c r="F138" i="1"/>
  <c r="F228" i="1"/>
  <c r="F159" i="1" l="1"/>
  <c r="F177" i="1" s="1"/>
  <c r="F106" i="1"/>
  <c r="G119" i="1"/>
  <c r="H119" i="1"/>
  <c r="I119" i="1"/>
  <c r="G106" i="1"/>
  <c r="H106" i="1"/>
  <c r="I106" i="1"/>
  <c r="G91" i="1"/>
  <c r="I91" i="1"/>
  <c r="F91" i="1"/>
  <c r="G36" i="1"/>
  <c r="H36" i="1"/>
  <c r="I36" i="1"/>
  <c r="F36" i="1"/>
  <c r="I122" i="1" l="1"/>
  <c r="I94" i="1"/>
  <c r="F122" i="1"/>
  <c r="H122" i="1"/>
  <c r="G122" i="1"/>
  <c r="F107" i="1"/>
  <c r="F120" i="1"/>
  <c r="F216" i="1" s="1"/>
  <c r="G94" i="1"/>
  <c r="F92" i="1"/>
  <c r="H94" i="1"/>
  <c r="F37" i="1"/>
  <c r="F94" i="1"/>
  <c r="F208" i="1" l="1"/>
  <c r="F210" i="1" s="1"/>
  <c r="F205" i="1"/>
  <c r="F231" i="1" s="1"/>
  <c r="F233" i="1" s="1"/>
  <c r="F206" i="1"/>
  <c r="F235" i="1" s="1"/>
  <c r="F237" i="1" s="1"/>
  <c r="F217" i="1"/>
  <c r="F211" i="1"/>
  <c r="F212" i="1" s="1"/>
  <c r="F123" i="1"/>
  <c r="F95" i="1"/>
  <c r="F125" i="1" l="1"/>
  <c r="F239" i="1"/>
</calcChain>
</file>

<file path=xl/sharedStrings.xml><?xml version="1.0" encoding="utf-8"?>
<sst xmlns="http://schemas.openxmlformats.org/spreadsheetml/2006/main" count="384" uniqueCount="291">
  <si>
    <t>Pol</t>
  </si>
  <si>
    <t>Název položky</t>
  </si>
  <si>
    <t>1111</t>
  </si>
  <si>
    <t>Daň z příjmů fyzických osob ze závislé činnosti a funkčních požitků</t>
  </si>
  <si>
    <t>1112</t>
  </si>
  <si>
    <t>Daň z příjmů fyzických osob ze samostatné výdělečné činnosti</t>
  </si>
  <si>
    <t>1113</t>
  </si>
  <si>
    <t>Daň z příjmů fyzických osob z kapitálových výnosů</t>
  </si>
  <si>
    <t>1121</t>
  </si>
  <si>
    <t>Daň z příjmů právnických osob</t>
  </si>
  <si>
    <t>1211</t>
  </si>
  <si>
    <t>Daň z přidané hodnoty</t>
  </si>
  <si>
    <t>1333</t>
  </si>
  <si>
    <t>Poplatky za uložení odpadů</t>
  </si>
  <si>
    <t>1334</t>
  </si>
  <si>
    <t>Odvody za odnětí půdy ze zemědělského půdního fondu</t>
  </si>
  <si>
    <t>1340</t>
  </si>
  <si>
    <t>Poplatek za provoz systému nakládání s komunálními odpady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</si>
  <si>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</si>
  <si>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</si>
  <si>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</si>
  <si>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</si>
  <si>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</si>
  <si>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</si>
  <si>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</si>
  <si>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</si>
  <si>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1351</t>
  </si>
  <si>
    <t>Odvod z loterií a podobných her kromě z výherních hracích přístrojů</t>
  </si>
  <si>
    <t>1353</t>
  </si>
  <si>
    <t>Příjmy za ZOZ od žadatelů o řidičské oprávnění</t>
  </si>
  <si>
    <t>1355</t>
  </si>
  <si>
    <t>Odvod z výherních hracích přístrojů</t>
  </si>
  <si>
    <t>1359</t>
  </si>
  <si>
    <t>Ostatní odvody z vybraných činností a služeb jinde neuvedené</t>
  </si>
  <si>
    <t>1361</t>
  </si>
  <si>
    <t>Správní poplatky</t>
  </si>
  <si>
    <t>1511</t>
  </si>
  <si>
    <t>Daň z nemovitých věcí</t>
  </si>
  <si>
    <t>2111</t>
  </si>
  <si>
    <t>Příjmy z poskytování služeb a výrobků</t>
  </si>
  <si>
    <t>2122</t>
  </si>
  <si>
    <t>2131</t>
  </si>
  <si>
    <t>Příjmy z pronájmu pozemků</t>
  </si>
  <si>
    <t>2132</t>
  </si>
  <si>
    <t>Příjmy z pronájmu ostatních nemovitostí a jejich částí</t>
  </si>
  <si>
    <t>2141</t>
  </si>
  <si>
    <t>Příjmy z úroků (část)</t>
  </si>
  <si>
    <t>2212</t>
  </si>
  <si>
    <t>Sankční platby přijaté od jiných subjektů</t>
  </si>
  <si>
    <t>2310</t>
  </si>
  <si>
    <t>Příjmy z prodeje krátkodobého a drobného dlouhodobého majetku</t>
  </si>
  <si>
    <t>2329</t>
  </si>
  <si>
    <t>2343</t>
  </si>
  <si>
    <t>Příjmy z úhrad dobývacího prostoru a z vydobytých nerostů</t>
  </si>
  <si>
    <t>2420</t>
  </si>
  <si>
    <t>Splátky půjčených prostředků od obecně prosp. spol. a podob. subjektů</t>
  </si>
  <si>
    <t>2460</t>
  </si>
  <si>
    <t>Splátky půjčených prostředků od obyvatelstva</t>
  </si>
  <si>
    <t>3111</t>
  </si>
  <si>
    <t>Příjmy z prodeje pozemků</t>
  </si>
  <si>
    <t>3112</t>
  </si>
  <si>
    <t>Příjmy z prodeje ostatních nemovitostí a jejich částí</t>
  </si>
  <si>
    <t>3113</t>
  </si>
  <si>
    <t>Příjmy z prodeje ostatního hmotného dlouhodobého majetku</t>
  </si>
  <si>
    <t>4112</t>
  </si>
  <si>
    <t>5011</t>
  </si>
  <si>
    <t>Platy zaměstnanců v pracovním poměru</t>
  </si>
  <si>
    <t>5019</t>
  </si>
  <si>
    <t>Ostatní platy</t>
  </si>
  <si>
    <t>5021</t>
  </si>
  <si>
    <t>Ostatní osobní výdaje</t>
  </si>
  <si>
    <t>5023</t>
  </si>
  <si>
    <t>Odměny členů zastupitelstev obcí a krajů</t>
  </si>
  <si>
    <t>5024</t>
  </si>
  <si>
    <t>Odstupné</t>
  </si>
  <si>
    <t>5031</t>
  </si>
  <si>
    <t>Povinné pojistné na sociál. zabezp. a příspěvek na stát. politiku zaměst.</t>
  </si>
  <si>
    <t>5032</t>
  </si>
  <si>
    <t>Povinné pojistné na veřejné zdravotní pojištění</t>
  </si>
  <si>
    <t>5038</t>
  </si>
  <si>
    <t>Povinné pojistné na úrazové pojištění</t>
  </si>
  <si>
    <t>5041</t>
  </si>
  <si>
    <t>Mzdové náhrady</t>
  </si>
  <si>
    <t>5132</t>
  </si>
  <si>
    <t>Ochranné pomůcky</t>
  </si>
  <si>
    <t>5133</t>
  </si>
  <si>
    <t>Léky a zdravotnický materiál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</si>
  <si>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</si>
  <si>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</si>
  <si>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</si>
  <si>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</si>
  <si>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</si>
  <si>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</si>
  <si>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</si>
  <si>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jinde nezařazený</t>
  </si>
  <si>
    <t>5141</t>
  </si>
  <si>
    <t>Úroky vlastní</t>
  </si>
  <si>
    <t>5142</t>
  </si>
  <si>
    <t>Kursové rozdíly ve výdajích</t>
  </si>
  <si>
    <t>5151</t>
  </si>
  <si>
    <t>Studená voda</t>
  </si>
  <si>
    <t>5152</t>
  </si>
  <si>
    <t>Teplo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</si>
  <si>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</si>
  <si>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</si>
  <si>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</si>
  <si>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</si>
  <si>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</si>
  <si>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</si>
  <si>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</si>
  <si>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</si>
  <si>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</si>
  <si>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telekomunikací a radiokomunikací</t>
  </si>
  <si>
    <t>5163</t>
  </si>
  <si>
    <t>Služby peněžních ústavů</t>
  </si>
  <si>
    <t>5164</t>
  </si>
  <si>
    <t>Nájemné</t>
  </si>
  <si>
    <t>5166</t>
  </si>
  <si>
    <t>Konzultační, poradenské a právní služby</t>
  </si>
  <si>
    <t>5167</t>
  </si>
  <si>
    <t>Služby školení a vzdělávání</t>
  </si>
  <si>
    <t>5168</t>
  </si>
  <si>
    <t>Zpracování dat a služby souvis. s informač. a komunikač. technologiemi</t>
  </si>
  <si>
    <t>5169</t>
  </si>
  <si>
    <t>Nákup ostatních služeb</t>
  </si>
  <si>
    <t>5171</t>
  </si>
  <si>
    <t>Opravy a udržování</t>
  </si>
  <si>
    <t>5172</t>
  </si>
  <si>
    <t>Programové vybavení</t>
  </si>
  <si>
    <t>5173</t>
  </si>
  <si>
    <t>Cestovné (tuzemské i zahraniční)</t>
  </si>
  <si>
    <t>5175</t>
  </si>
  <si>
    <t>Pohoštění</t>
  </si>
  <si>
    <t>5178</t>
  </si>
  <si>
    <t>Nájemné za nájem s právem koupě</t>
  </si>
  <si>
    <t>5179</t>
  </si>
  <si>
    <t>Ostatní nákupy jinde nezařazené</t>
  </si>
  <si>
    <t>5192</t>
  </si>
  <si>
    <t>Poskytnuté neinvestiční příspěvky a náhrady (část)</t>
  </si>
  <si>
    <t>5194</t>
  </si>
  <si>
    <t>Věcné dary</t>
  </si>
  <si>
    <t>5195</t>
  </si>
  <si>
    <t>Odvody za neplnění povinnosti zaměstnávat zdravotně postižené</t>
  </si>
  <si>
    <t>5222</t>
  </si>
  <si>
    <t>Neinvestiční transfery občanským sdružením</t>
  </si>
  <si>
    <t>5229</t>
  </si>
  <si>
    <t>5331</t>
  </si>
  <si>
    <t>5339</t>
  </si>
  <si>
    <t>5361</t>
  </si>
  <si>
    <t>Nákup kolků</t>
  </si>
  <si>
    <t>5362</t>
  </si>
  <si>
    <t>Platby daní a poplatků státnímu rozpočtu</t>
  </si>
  <si>
    <t>5364</t>
  </si>
  <si>
    <t>Vratky veřej. rozp. ústř. úrov. transf. poskytnutých v min. rozp. obd.</t>
  </si>
  <si>
    <t>5424</t>
  </si>
  <si>
    <t>Náhrady mezd v době nemoci</t>
  </si>
  <si>
    <t>5492</t>
  </si>
  <si>
    <t>Dary obyvatelstvu</t>
  </si>
  <si>
    <t>5499</t>
  </si>
  <si>
    <t>Ostatní neinvestiční transfery obyvatelstvu</t>
  </si>
  <si>
    <t>5511</t>
  </si>
  <si>
    <t>Neinvestiční transfery mezinárodním organizacím</t>
  </si>
  <si>
    <t>5622</t>
  </si>
  <si>
    <t>5660</t>
  </si>
  <si>
    <t>Neinvestiční půjčené prostředky obyvatelstvu</t>
  </si>
  <si>
    <t>5901</t>
  </si>
  <si>
    <t>Nespecifikované rezervy</t>
  </si>
  <si>
    <t>6111</t>
  </si>
  <si>
    <t>6121</t>
  </si>
  <si>
    <t>6122</t>
  </si>
  <si>
    <t>Stroje, přístroje a zařízení</t>
  </si>
  <si>
    <t>6124</t>
  </si>
  <si>
    <t>Pěstitelské celky trvalých porostů</t>
  </si>
  <si>
    <t>6125</t>
  </si>
  <si>
    <t>Výpočetní technika</t>
  </si>
  <si>
    <t>6130</t>
  </si>
  <si>
    <t>Pozemky</t>
  </si>
  <si>
    <t>6351</t>
  </si>
  <si>
    <t>8115</t>
  </si>
  <si>
    <t>Změna stavu krátkodobých prostř. na bank. účtech kromě účtů st.fin. aktiv - kap.OSFA</t>
  </si>
  <si>
    <t>8124</t>
  </si>
  <si>
    <t>Uhrazené splátky dlouhodobých přijatých půjčených prostředků.</t>
  </si>
  <si>
    <t>město</t>
  </si>
  <si>
    <t>městská policie</t>
  </si>
  <si>
    <t>jednotka sboru dobrovolných hasičů</t>
  </si>
  <si>
    <t>pracovní skupina</t>
  </si>
  <si>
    <t>BĚŽNÉ PŘÍJMY</t>
  </si>
  <si>
    <t>BĚŽNÉ VÝDAJE</t>
  </si>
  <si>
    <t>A) ROZPOČET MĚSTA</t>
  </si>
  <si>
    <t>A.1) PROVOZNÍ ROZPOČET MĚSTO</t>
  </si>
  <si>
    <t>PROVOZNÍ SALDO</t>
  </si>
  <si>
    <t>PROVOZNÍ SALDO MĚSTO CELKEM</t>
  </si>
  <si>
    <t>A.2)</t>
  </si>
  <si>
    <t>KAPITÁLOVÝ ROZPOČET MĚSTO</t>
  </si>
  <si>
    <t>KAPITÁLOVÉ PŘÍJMY</t>
  </si>
  <si>
    <t>Ostatní nedaňové příjmy jinde nezařazené (plánované vratky dotací)</t>
  </si>
  <si>
    <t>VÝDAJE (CAPEX - investiční akce, projekty, investiční výdaje)</t>
  </si>
  <si>
    <t>6451</t>
  </si>
  <si>
    <t>KAPITÁLOVÉ VÝDAJE</t>
  </si>
  <si>
    <t>KAPITÁLOVÉ PŘÍJMY MĚSTO CELKEM</t>
  </si>
  <si>
    <t>KAPITÁLOVÉ VÝDAJE MĚSTO CELKEM</t>
  </si>
  <si>
    <t>FINANCOVÁNÍ</t>
  </si>
  <si>
    <t>FINANCOVÁNÍ CELKEM</t>
  </si>
  <si>
    <t>B) ROZPOČET ORGANIZACÍ NAPOJENÝCH NA ROZPOČET MĚSTA</t>
  </si>
  <si>
    <t>B.1)</t>
  </si>
  <si>
    <t>D-Pol</t>
  </si>
  <si>
    <t>PO - Příjmy z pronájmu ostatních nemovitostí a jejich částí</t>
  </si>
  <si>
    <t>2133</t>
  </si>
  <si>
    <t>OS - DPCHJ - Příjmy z pronájmu movitých věcí</t>
  </si>
  <si>
    <t>2142</t>
  </si>
  <si>
    <t>OS - Teplo CV - Příjmy z podílů na zisku a dividend</t>
  </si>
  <si>
    <t>OS - DPCHJ - Nákup ostatních služeb (rekreační doprava)</t>
  </si>
  <si>
    <t>OS - DPCHJ - Neinvest. transfery nefinanč. podnikatel. subjektům - právnickým osobám</t>
  </si>
  <si>
    <t>OS - KaSCV - Neinvest. transfery nefinanč. podnikatel. subjektům - právnickým osobám</t>
  </si>
  <si>
    <t>5213</t>
  </si>
  <si>
    <t>5651</t>
  </si>
  <si>
    <t>BĚŽNÉ PŘÍJMY Z MĚSTSKÝCH ORGANIZACÍ</t>
  </si>
  <si>
    <t>BĚŽNÉ VÝDAJE DO MĚSTSKÝCH ORGANIZACÍ</t>
  </si>
  <si>
    <t>PROVOZNÍ SALDO ORGANIZACE MĚSTA</t>
  </si>
  <si>
    <t>B.2)</t>
  </si>
  <si>
    <t>KAPITÁLOVÉ SALDO ORGANIZACE (PO+OS)</t>
  </si>
  <si>
    <t>Investiční půjčené prostředky zřízeným příspěvkovým organizacím (PZOO)</t>
  </si>
  <si>
    <t>C.1)</t>
  </si>
  <si>
    <t>C.2)</t>
  </si>
  <si>
    <t>Neinvestiční půjčené prostředky spolkům (OS Světlo)</t>
  </si>
  <si>
    <t>Neinvestiční transfery cizím příspěvkovým organizacím - VOŠ SPŠ CV</t>
  </si>
  <si>
    <t>PŘÍJMY - GRANTOVÁ POLITIKA</t>
  </si>
  <si>
    <t>VÝDAJE - GRANTOVÁ POLITIKA</t>
  </si>
  <si>
    <t>VÝDAJE DOTACE, GRANTY</t>
  </si>
  <si>
    <t>SALDO DOTACE, GRANTY</t>
  </si>
  <si>
    <t>PŘÍJMY CELKEM</t>
  </si>
  <si>
    <t>VÝDAJE CELKEM</t>
  </si>
  <si>
    <t>BĚŽNÉ VÝDAJE MĚSTO CELKEM</t>
  </si>
  <si>
    <t>BĚŽNÉ PŘÍJMY MĚSTO CELKEM</t>
  </si>
  <si>
    <t>SALDO</t>
  </si>
  <si>
    <t>Neinvestiční půjčené prostředky zřízeným příspěvkovým organizacím (PZOO)</t>
  </si>
  <si>
    <t xml:space="preserve">Splátky půjčených prostředků od obecně prosp. spol. a podob. subjektů (vratka OS Světlo) </t>
  </si>
  <si>
    <t>NR</t>
  </si>
  <si>
    <t>Neinvest. přijaté transfery ze stát. rozp. v rámci souhNR. dotač. vztahu</t>
  </si>
  <si>
    <t>nedaňové vratky dotací</t>
  </si>
  <si>
    <t>KAPITÁLOVÉ PŘÍJMY SKUTEČNÉ</t>
  </si>
  <si>
    <t>kvazi kapitálové příjmy</t>
  </si>
  <si>
    <t>FINANCOVÁNÍ PŘÍJMŮ</t>
  </si>
  <si>
    <t>FINANCOVÁNÍ VÝDAJŮ</t>
  </si>
  <si>
    <t>PŘÍJMY TOTAL</t>
  </si>
  <si>
    <t>VÝDAJE TOTAL</t>
  </si>
  <si>
    <t>REKAPITULACE A KŘÍŽOVÁ KONTROLA</t>
  </si>
  <si>
    <t>C) DOTACE, GRANTY</t>
  </si>
  <si>
    <t>BĚŽNÉ PŘÍJMY CELKEM</t>
  </si>
  <si>
    <t>PŘÍJMY DOTACE, GRANTY</t>
  </si>
  <si>
    <t>KAPITÁLOVÝ ROZPOČET - VZTAH K ORGANIZACÍM MĚSTA</t>
  </si>
  <si>
    <t>BĚŽNÝ ROZPOČET - VZTAH K ORGANIZACÍM MĚSTA</t>
  </si>
  <si>
    <t>KAPITÁLOVÉ PŘÍJMY Z MĚSTSKÝCH ORGANIZACÍ</t>
  </si>
  <si>
    <t>KAPITÁLOVÉ VÝDAJE DO MĚSTSKÝCH ORGANIZACÍ</t>
  </si>
  <si>
    <t>KAPITÁLOVÉ SALDO</t>
  </si>
  <si>
    <t>KAPITÁLOVÉ SALDO MĚSTO CELKEM</t>
  </si>
  <si>
    <t>PO - Odvody příspěvkových organizací (z odpisů menovitostí)</t>
  </si>
  <si>
    <t>MěLe - Neinvestiční příspěvky zřízeným příspěvkovým organizacím</t>
  </si>
  <si>
    <t>PZOO - Neinvestiční příspěvky zřízeným příspěvkovým organizacím</t>
  </si>
  <si>
    <t>SKKS - Neinvestiční příspěvky zřízeným příspěvkovým organizacím</t>
  </si>
  <si>
    <t>SOSCV - Neinvestiční příspěvky zřízeným příspěvkovým organizacím</t>
  </si>
  <si>
    <t>TSmCh - Neinvestiční příspěvky zřízeným příspěvkovým organizacím</t>
  </si>
  <si>
    <t>Opravy a udržování (Fond oprav majetku města - část alokovaná pro PO a OS)</t>
  </si>
  <si>
    <t>Mateřská škola - Neinvestiční příspěvky zřízeným příspěvkovým organizacím</t>
  </si>
  <si>
    <t>CELKOVÉ SALDO (A+B+C+F)</t>
  </si>
  <si>
    <t>F) FINANCOVÁNÍ</t>
  </si>
  <si>
    <t>F)</t>
  </si>
  <si>
    <t>= vyrovnaný rozpočet</t>
  </si>
  <si>
    <t>pozn. Provozní příjmová položka 2329 je přesunuta do kapitálového rozpočtu (179,5 mil. Kč), část položky 5171 opravy a udržování (14,1 mil. Kč) je přesunuta k organizacím města.</t>
  </si>
  <si>
    <t>Základní školy + speciální základní školy - Neinvestiční příspěvky zřízeným příspěvkovým organizacím</t>
  </si>
  <si>
    <t>Základní umělecká škola - Neinvestiční příspěvky zřízeným příspěvkovým organizacím</t>
  </si>
  <si>
    <t>Využití volného času dětí a mládeže - Neinvestiční příspěvky zřízeným příspěvkovým organizacím</t>
  </si>
  <si>
    <t>Ostatní neinvestiční transfery neziskovým a podobným organizacím (preferované sporty)</t>
  </si>
  <si>
    <t>Ostatní neinvestiční transfery neziskovým a podobným organizacím (dotace zájmovým sdružením)</t>
  </si>
  <si>
    <t>Ostatní neinvestiční transfery neziskovým a podobným organizacím (dotační fond RM)</t>
  </si>
  <si>
    <t>Neinvestiční příspěvky zřízeným příspěvkovým organizacím - LINKS</t>
  </si>
  <si>
    <t>Pozn. LINKS přesunut do grantů</t>
  </si>
  <si>
    <t>Budovy, haly a stavby (odbor kancelář tajemníka)</t>
  </si>
  <si>
    <t xml:space="preserve">Budovy, haly a stavby (úsek dotací a strategie rozvoje města - evropské projekty) </t>
  </si>
  <si>
    <t>Budovy, haly a stavby (investiční oddělení ORIaMM - fondy + národní zdroje)</t>
  </si>
  <si>
    <t>TOTAL SALDO MĚSTO</t>
  </si>
  <si>
    <t>TOTAL SALDO ORGANIZACE MĚSTA</t>
  </si>
  <si>
    <t>Poskytnutí investičních dotací a grantů není plánováno.</t>
  </si>
  <si>
    <t>TOTAL SALDO GRANTOVÁ POLITIKA</t>
  </si>
  <si>
    <t>MĚSTO</t>
  </si>
  <si>
    <t>ORGANIZACE MĚSTA</t>
  </si>
  <si>
    <t>GRANTOVÁ POLITIKA</t>
  </si>
  <si>
    <t>ORGANIZACE</t>
  </si>
  <si>
    <t>Investiční transfery zřízeným příspěvkovým organizacím (MŠCV)</t>
  </si>
  <si>
    <t>Investiční transfery zřízeným příspěvkovým organizacím (PZOO - eurosafari)</t>
  </si>
  <si>
    <t>Návrh rozpočtového provizoria statutárního města Chomutova pro rok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</si>
</sst>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9.75"/>
      <name val="Times New Roman"/>
    </font>
    <font>
      <b/>
      <sz val="18"/>
      <name val="Calibri"/>
      <family val="2"/>
      <charset val="238"/>
      <scheme val="minor"/>
    </font>
    <font>
      <sz val="9.75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.75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9.75"/>
      <name val="Calibri"/>
      <family val="2"/>
      <charset val="238"/>
      <scheme val="minor"/>
    </font>
    <font>
      <b/>
      <i/>
      <sz val="9.75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9.75"/>
      <color theme="0"/>
      <name val="Calibri"/>
      <family val="2"/>
      <charset val="238"/>
      <scheme val="minor"/>
    </font>
    <font>
      <b/>
      <sz val="9.75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 applyProtection="1"/>
    <xf numFmtId="0" fontId="2" fillId="0" borderId="0" xfId="0" applyFont="1" applyProtection="1"/>
    <xf numFmtId="0" fontId="5" fillId="0" borderId="0" xfId="0" applyFont="1" applyAlignment="1" applyProtection="1">
      <alignment horizontal="left" vertical="center" wrapText="1"/>
    </xf>
    <xf numFmtId="49" fontId="2" fillId="0" borderId="0" xfId="0" applyNumberFormat="1" applyFont="1" applyAlignment="1" applyProtection="1">
      <alignment vertical="center"/>
    </xf>
    <xf numFmtId="4" fontId="2" fillId="0" borderId="0" xfId="0" applyNumberFormat="1" applyFont="1" applyAlignment="1" applyProtection="1">
      <alignment vertical="center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left" vertical="center" wrapText="1" indent="3"/>
    </xf>
    <xf numFmtId="0" fontId="5" fillId="5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vertical="center"/>
    </xf>
    <xf numFmtId="4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Protection="1"/>
    <xf numFmtId="4" fontId="2" fillId="0" borderId="0" xfId="0" applyNumberFormat="1" applyFont="1" applyProtection="1"/>
    <xf numFmtId="49" fontId="2" fillId="6" borderId="1" xfId="0" applyNumberFormat="1" applyFont="1" applyFill="1" applyBorder="1" applyAlignment="1" applyProtection="1">
      <alignment vertical="center"/>
    </xf>
    <xf numFmtId="49" fontId="5" fillId="6" borderId="1" xfId="0" applyNumberFormat="1" applyFont="1" applyFill="1" applyBorder="1" applyAlignment="1" applyProtection="1">
      <alignment vertical="center"/>
    </xf>
    <xf numFmtId="4" fontId="5" fillId="6" borderId="1" xfId="0" applyNumberFormat="1" applyFont="1" applyFill="1" applyBorder="1" applyAlignment="1" applyProtection="1">
      <alignment vertical="center"/>
    </xf>
    <xf numFmtId="49" fontId="2" fillId="8" borderId="1" xfId="0" applyNumberFormat="1" applyFont="1" applyFill="1" applyBorder="1" applyAlignment="1" applyProtection="1">
      <alignment vertical="center"/>
    </xf>
    <xf numFmtId="49" fontId="5" fillId="8" borderId="1" xfId="0" applyNumberFormat="1" applyFont="1" applyFill="1" applyBorder="1" applyAlignment="1" applyProtection="1">
      <alignment vertical="center"/>
    </xf>
    <xf numFmtId="0" fontId="2" fillId="0" borderId="0" xfId="0" applyFont="1" applyBorder="1" applyProtection="1"/>
    <xf numFmtId="49" fontId="2" fillId="0" borderId="0" xfId="0" applyNumberFormat="1" applyFont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49" fontId="5" fillId="5" borderId="1" xfId="0" applyNumberFormat="1" applyFont="1" applyFill="1" applyBorder="1" applyAlignment="1" applyProtection="1">
      <alignment horizontal="left" vertical="center" indent="3"/>
    </xf>
    <xf numFmtId="49" fontId="2" fillId="4" borderId="1" xfId="0" applyNumberFormat="1" applyFont="1" applyFill="1" applyBorder="1" applyAlignment="1" applyProtection="1">
      <alignment vertical="center"/>
    </xf>
    <xf numFmtId="49" fontId="2" fillId="0" borderId="5" xfId="0" applyNumberFormat="1" applyFont="1" applyBorder="1" applyAlignment="1" applyProtection="1">
      <alignment vertical="center"/>
    </xf>
    <xf numFmtId="49" fontId="2" fillId="0" borderId="3" xfId="0" applyNumberFormat="1" applyFont="1" applyBorder="1" applyAlignment="1" applyProtection="1">
      <alignment vertical="center"/>
    </xf>
    <xf numFmtId="4" fontId="5" fillId="0" borderId="3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5" fillId="7" borderId="1" xfId="0" applyNumberFormat="1" applyFont="1" applyFill="1" applyBorder="1" applyAlignment="1" applyProtection="1">
      <alignment vertical="center"/>
    </xf>
    <xf numFmtId="4" fontId="5" fillId="7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49" fontId="2" fillId="3" borderId="1" xfId="0" applyNumberFormat="1" applyFont="1" applyFill="1" applyBorder="1" applyAlignment="1" applyProtection="1">
      <alignment vertical="center"/>
    </xf>
    <xf numFmtId="4" fontId="2" fillId="4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horizontal="center" vertical="center"/>
    </xf>
    <xf numFmtId="4" fontId="5" fillId="6" borderId="1" xfId="0" applyNumberFormat="1" applyFont="1" applyFill="1" applyBorder="1" applyAlignment="1" applyProtection="1">
      <alignment horizontal="center" vertical="center"/>
    </xf>
    <xf numFmtId="49" fontId="2" fillId="9" borderId="1" xfId="0" applyNumberFormat="1" applyFont="1" applyFill="1" applyBorder="1" applyAlignment="1" applyProtection="1">
      <alignment vertical="center"/>
    </xf>
    <xf numFmtId="49" fontId="5" fillId="9" borderId="1" xfId="0" applyNumberFormat="1" applyFont="1" applyFill="1" applyBorder="1" applyAlignment="1" applyProtection="1">
      <alignment vertical="center"/>
    </xf>
    <xf numFmtId="49" fontId="2" fillId="5" borderId="1" xfId="0" applyNumberFormat="1" applyFont="1" applyFill="1" applyBorder="1" applyAlignment="1" applyProtection="1">
      <alignment vertical="center"/>
    </xf>
    <xf numFmtId="0" fontId="2" fillId="3" borderId="0" xfId="0" applyFont="1" applyFill="1" applyProtection="1"/>
    <xf numFmtId="0" fontId="5" fillId="5" borderId="1" xfId="0" applyFont="1" applyFill="1" applyBorder="1" applyAlignment="1" applyProtection="1">
      <alignment horizontal="left" vertical="center" wrapText="1"/>
    </xf>
    <xf numFmtId="4" fontId="2" fillId="5" borderId="1" xfId="0" applyNumberFormat="1" applyFont="1" applyFill="1" applyBorder="1" applyAlignment="1" applyProtection="1">
      <alignment vertical="center"/>
    </xf>
    <xf numFmtId="4" fontId="5" fillId="8" borderId="1" xfId="0" applyNumberFormat="1" applyFont="1" applyFill="1" applyBorder="1" applyAlignment="1" applyProtection="1">
      <alignment vertical="center"/>
    </xf>
    <xf numFmtId="4" fontId="2" fillId="0" borderId="1" xfId="0" applyNumberFormat="1" applyFont="1" applyFill="1" applyBorder="1" applyAlignment="1" applyProtection="1">
      <alignment vertical="center"/>
    </xf>
    <xf numFmtId="4" fontId="5" fillId="7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49" fontId="3" fillId="3" borderId="0" xfId="0" applyNumberFormat="1" applyFont="1" applyFill="1" applyAlignment="1" applyProtection="1">
      <alignment vertical="center"/>
    </xf>
    <xf numFmtId="49" fontId="2" fillId="3" borderId="0" xfId="0" applyNumberFormat="1" applyFont="1" applyFill="1" applyAlignment="1" applyProtection="1">
      <alignment vertical="center"/>
    </xf>
    <xf numFmtId="4" fontId="2" fillId="3" borderId="0" xfId="0" applyNumberFormat="1" applyFont="1" applyFill="1" applyAlignment="1" applyProtection="1">
      <alignment vertical="center"/>
    </xf>
    <xf numFmtId="49" fontId="5" fillId="5" borderId="1" xfId="0" applyNumberFormat="1" applyFont="1" applyFill="1" applyBorder="1" applyAlignment="1" applyProtection="1">
      <alignment vertical="center"/>
    </xf>
    <xf numFmtId="4" fontId="2" fillId="0" borderId="1" xfId="0" applyNumberFormat="1" applyFont="1" applyBorder="1" applyAlignment="1" applyProtection="1">
      <alignment horizontal="right" vertical="center"/>
    </xf>
    <xf numFmtId="49" fontId="5" fillId="0" borderId="0" xfId="0" applyNumberFormat="1" applyFont="1" applyAlignment="1" applyProtection="1">
      <alignment vertical="center"/>
    </xf>
    <xf numFmtId="4" fontId="5" fillId="0" borderId="0" xfId="0" applyNumberFormat="1" applyFont="1" applyAlignment="1" applyProtection="1">
      <alignment vertical="center"/>
    </xf>
    <xf numFmtId="0" fontId="5" fillId="0" borderId="0" xfId="0" applyFont="1" applyProtection="1"/>
    <xf numFmtId="4" fontId="5" fillId="0" borderId="0" xfId="0" applyNumberFormat="1" applyFont="1" applyProtection="1"/>
    <xf numFmtId="0" fontId="6" fillId="0" borderId="0" xfId="0" applyFont="1" applyProtection="1"/>
    <xf numFmtId="49" fontId="6" fillId="3" borderId="0" xfId="0" applyNumberFormat="1" applyFont="1" applyFill="1" applyAlignment="1" applyProtection="1">
      <alignment vertical="center"/>
    </xf>
    <xf numFmtId="4" fontId="6" fillId="3" borderId="0" xfId="0" applyNumberFormat="1" applyFont="1" applyFill="1" applyAlignment="1" applyProtection="1">
      <alignment vertical="center"/>
    </xf>
    <xf numFmtId="0" fontId="6" fillId="3" borderId="0" xfId="0" applyFont="1" applyFill="1" applyProtection="1"/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vertical="center"/>
    </xf>
    <xf numFmtId="0" fontId="4" fillId="0" borderId="0" xfId="0" applyFont="1" applyProtection="1"/>
    <xf numFmtId="49" fontId="4" fillId="0" borderId="0" xfId="0" applyNumberFormat="1" applyFont="1" applyAlignment="1" applyProtection="1">
      <alignment vertical="center"/>
    </xf>
    <xf numFmtId="49" fontId="4" fillId="7" borderId="1" xfId="0" applyNumberFormat="1" applyFont="1" applyFill="1" applyBorder="1" applyAlignment="1" applyProtection="1">
      <alignment vertical="center"/>
    </xf>
    <xf numFmtId="4" fontId="4" fillId="7" borderId="1" xfId="0" applyNumberFormat="1" applyFont="1" applyFill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vertical="center"/>
    </xf>
    <xf numFmtId="4" fontId="8" fillId="0" borderId="5" xfId="0" applyNumberFormat="1" applyFont="1" applyBorder="1" applyAlignment="1" applyProtection="1">
      <alignment horizontal="center" vertical="center"/>
    </xf>
    <xf numFmtId="0" fontId="7" fillId="0" borderId="0" xfId="0" applyFont="1" applyProtection="1"/>
    <xf numFmtId="49" fontId="9" fillId="0" borderId="5" xfId="0" applyNumberFormat="1" applyFont="1" applyBorder="1" applyAlignment="1" applyProtection="1">
      <alignment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4" fontId="8" fillId="0" borderId="0" xfId="0" applyNumberFormat="1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vertical="center"/>
    </xf>
    <xf numFmtId="49" fontId="10" fillId="11" borderId="1" xfId="0" applyNumberFormat="1" applyFont="1" applyFill="1" applyBorder="1" applyAlignment="1" applyProtection="1">
      <alignment vertical="center"/>
    </xf>
    <xf numFmtId="4" fontId="8" fillId="11" borderId="1" xfId="0" applyNumberFormat="1" applyFont="1" applyFill="1" applyBorder="1" applyAlignment="1" applyProtection="1">
      <alignment vertical="center"/>
    </xf>
    <xf numFmtId="0" fontId="12" fillId="4" borderId="0" xfId="0" applyFont="1" applyFill="1" applyProtection="1"/>
    <xf numFmtId="0" fontId="11" fillId="4" borderId="0" xfId="0" applyFont="1" applyFill="1" applyAlignment="1" applyProtection="1">
      <alignment vertical="center" textRotation="90"/>
    </xf>
    <xf numFmtId="0" fontId="13" fillId="4" borderId="0" xfId="0" applyFont="1" applyFill="1" applyProtection="1"/>
    <xf numFmtId="0" fontId="3" fillId="3" borderId="0" xfId="0" applyFont="1" applyFill="1" applyAlignment="1" applyProtection="1">
      <alignment horizontal="left" vertical="center" wrapText="1"/>
    </xf>
    <xf numFmtId="4" fontId="5" fillId="8" borderId="1" xfId="0" applyNumberFormat="1" applyFont="1" applyFill="1" applyBorder="1" applyAlignment="1" applyProtection="1">
      <alignment horizontal="center" vertical="center"/>
    </xf>
    <xf numFmtId="4" fontId="5" fillId="7" borderId="1" xfId="0" applyNumberFormat="1" applyFont="1" applyFill="1" applyBorder="1" applyAlignment="1" applyProtection="1">
      <alignment horizontal="center" vertical="center"/>
    </xf>
    <xf numFmtId="4" fontId="5" fillId="9" borderId="1" xfId="0" applyNumberFormat="1" applyFont="1" applyFill="1" applyBorder="1" applyAlignment="1" applyProtection="1">
      <alignment horizontal="center" vertical="center"/>
    </xf>
    <xf numFmtId="4" fontId="5" fillId="8" borderId="2" xfId="0" applyNumberFormat="1" applyFont="1" applyFill="1" applyBorder="1" applyAlignment="1" applyProtection="1">
      <alignment horizontal="center" vertical="center"/>
    </xf>
    <xf numFmtId="4" fontId="5" fillId="8" borderId="3" xfId="0" applyNumberFormat="1" applyFont="1" applyFill="1" applyBorder="1" applyAlignment="1" applyProtection="1">
      <alignment horizontal="center" vertical="center"/>
    </xf>
    <xf numFmtId="4" fontId="5" fillId="8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4" fontId="8" fillId="11" borderId="2" xfId="0" applyNumberFormat="1" applyFont="1" applyFill="1" applyBorder="1" applyAlignment="1" applyProtection="1">
      <alignment horizontal="center" vertical="center"/>
    </xf>
    <xf numFmtId="4" fontId="8" fillId="11" borderId="3" xfId="0" applyNumberFormat="1" applyFont="1" applyFill="1" applyBorder="1" applyAlignment="1" applyProtection="1">
      <alignment horizontal="center" vertical="center"/>
    </xf>
    <xf numFmtId="4" fontId="8" fillId="11" borderId="4" xfId="0" applyNumberFormat="1" applyFont="1" applyFill="1" applyBorder="1" applyAlignment="1" applyProtection="1">
      <alignment horizontal="center" vertical="center"/>
    </xf>
    <xf numFmtId="0" fontId="11" fillId="10" borderId="0" xfId="0" applyFont="1" applyFill="1" applyAlignment="1" applyProtection="1">
      <alignment horizontal="center" vertical="center" textRotation="90"/>
    </xf>
    <xf numFmtId="0" fontId="3" fillId="12" borderId="0" xfId="0" applyFont="1" applyFill="1" applyAlignment="1" applyProtection="1">
      <alignment horizontal="center" vertical="center" textRotation="90"/>
    </xf>
    <xf numFmtId="0" fontId="11" fillId="13" borderId="0" xfId="0" applyFont="1" applyFill="1" applyAlignment="1" applyProtection="1">
      <alignment horizontal="center" vertical="center" textRotation="9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0"/>
  <sheetViews>
    <sheetView showGridLines="0" tabSelected="1" zoomScale="115" zoomScaleNormal="115" workbookViewId="0">
      <selection activeCell="B1" sqref="B1"/>
    </sheetView>
  </sheetViews>
  <sheetFormatPr defaultColWidth="0" defaultRowHeight="12.75" zeroHeight="1" x14ac:dyDescent="0.2"/>
  <cols>
    <col min="1" max="1" width="1.5" style="1" customWidth="1"/>
    <col min="2" max="2" width="3.6640625" style="1" customWidth="1"/>
    <col min="3" max="3" width="3.33203125" style="1" customWidth="1"/>
    <col min="4" max="4" width="10" style="3" customWidth="1"/>
    <col min="5" max="5" width="91.1640625" style="3" customWidth="1"/>
    <col min="6" max="6" width="15.1640625" style="4" customWidth="1"/>
    <col min="7" max="7" width="12.83203125" style="1" customWidth="1"/>
    <col min="8" max="8" width="14.6640625" style="1" customWidth="1"/>
    <col min="9" max="9" width="12.83203125" style="1" customWidth="1"/>
    <col min="10" max="10" width="4.33203125" style="1" customWidth="1"/>
    <col min="11" max="16384" width="9.33203125" style="1" hidden="1"/>
  </cols>
  <sheetData>
    <row r="1" spans="2:9" ht="49.7" customHeight="1" x14ac:dyDescent="0.2">
      <c r="D1" s="88" t="s">
        <v>290</v>
      </c>
      <c r="E1" s="88"/>
      <c r="F1" s="88"/>
      <c r="G1" s="88"/>
      <c r="H1" s="88"/>
      <c r="I1" s="88"/>
    </row>
    <row r="2" spans="2:9" ht="18.75" x14ac:dyDescent="0.2">
      <c r="D2" s="90" t="s">
        <v>188</v>
      </c>
      <c r="E2" s="90"/>
      <c r="F2" s="90"/>
      <c r="G2" s="90"/>
      <c r="H2" s="90"/>
      <c r="I2" s="90"/>
    </row>
    <row r="3" spans="2:9" x14ac:dyDescent="0.2">
      <c r="B3" s="94" t="s">
        <v>284</v>
      </c>
      <c r="D3" s="2"/>
      <c r="E3" s="2"/>
      <c r="F3" s="2"/>
      <c r="G3" s="2"/>
    </row>
    <row r="4" spans="2:9" x14ac:dyDescent="0.2">
      <c r="B4" s="94"/>
      <c r="D4" s="89" t="s">
        <v>189</v>
      </c>
      <c r="E4" s="89"/>
      <c r="F4" s="89"/>
      <c r="G4" s="89"/>
      <c r="H4" s="89"/>
      <c r="I4" s="89"/>
    </row>
    <row r="5" spans="2:9" x14ac:dyDescent="0.2">
      <c r="B5" s="94"/>
      <c r="D5" s="2"/>
      <c r="G5" s="2"/>
    </row>
    <row r="6" spans="2:9" ht="49.7" customHeight="1" x14ac:dyDescent="0.2">
      <c r="B6" s="94"/>
      <c r="D6" s="5"/>
      <c r="E6" s="6" t="s">
        <v>186</v>
      </c>
      <c r="F6" s="7" t="s">
        <v>182</v>
      </c>
      <c r="G6" s="7" t="s">
        <v>183</v>
      </c>
      <c r="H6" s="7" t="s">
        <v>184</v>
      </c>
      <c r="I6" s="7" t="s">
        <v>185</v>
      </c>
    </row>
    <row r="7" spans="2:9" ht="12" customHeight="1" x14ac:dyDescent="0.2">
      <c r="B7" s="94"/>
      <c r="D7" s="8" t="s">
        <v>0</v>
      </c>
      <c r="E7" s="8" t="s">
        <v>1</v>
      </c>
      <c r="F7" s="9" t="s">
        <v>237</v>
      </c>
      <c r="G7" s="9" t="s">
        <v>237</v>
      </c>
      <c r="H7" s="9" t="s">
        <v>237</v>
      </c>
      <c r="I7" s="9" t="s">
        <v>237</v>
      </c>
    </row>
    <row r="8" spans="2:9" x14ac:dyDescent="0.2">
      <c r="B8" s="94"/>
      <c r="D8" s="10" t="s">
        <v>2</v>
      </c>
      <c r="E8" s="10" t="s">
        <v>3</v>
      </c>
      <c r="F8" s="11">
        <v>118254</v>
      </c>
      <c r="G8" s="12"/>
      <c r="H8" s="12"/>
      <c r="I8" s="12"/>
    </row>
    <row r="9" spans="2:9" x14ac:dyDescent="0.2">
      <c r="B9" s="94"/>
      <c r="D9" s="10" t="s">
        <v>4</v>
      </c>
      <c r="E9" s="10" t="s">
        <v>5</v>
      </c>
      <c r="F9" s="11">
        <v>11347</v>
      </c>
      <c r="G9" s="12"/>
      <c r="H9" s="12"/>
      <c r="I9" s="12"/>
    </row>
    <row r="10" spans="2:9" x14ac:dyDescent="0.2">
      <c r="B10" s="94"/>
      <c r="D10" s="10" t="s">
        <v>6</v>
      </c>
      <c r="E10" s="10" t="s">
        <v>7</v>
      </c>
      <c r="F10" s="11">
        <v>9797</v>
      </c>
      <c r="G10" s="12"/>
      <c r="H10" s="12"/>
      <c r="I10" s="12"/>
    </row>
    <row r="11" spans="2:9" x14ac:dyDescent="0.2">
      <c r="B11" s="94"/>
      <c r="D11" s="10" t="s">
        <v>8</v>
      </c>
      <c r="E11" s="10" t="s">
        <v>9</v>
      </c>
      <c r="F11" s="11">
        <v>108260</v>
      </c>
      <c r="G11" s="12"/>
      <c r="H11" s="12"/>
      <c r="I11" s="12"/>
    </row>
    <row r="12" spans="2:9" x14ac:dyDescent="0.2">
      <c r="B12" s="94"/>
      <c r="D12" s="10" t="s">
        <v>10</v>
      </c>
      <c r="E12" s="10" t="s">
        <v>11</v>
      </c>
      <c r="F12" s="11">
        <v>238920</v>
      </c>
      <c r="G12" s="12"/>
      <c r="H12" s="12"/>
      <c r="I12" s="12"/>
    </row>
    <row r="13" spans="2:9" x14ac:dyDescent="0.2">
      <c r="B13" s="94"/>
      <c r="D13" s="10" t="s">
        <v>12</v>
      </c>
      <c r="E13" s="10" t="s">
        <v>13</v>
      </c>
      <c r="F13" s="11">
        <v>750</v>
      </c>
      <c r="G13" s="12"/>
      <c r="H13" s="12"/>
      <c r="I13" s="12"/>
    </row>
    <row r="14" spans="2:9" x14ac:dyDescent="0.2">
      <c r="B14" s="94"/>
      <c r="D14" s="10" t="s">
        <v>14</v>
      </c>
      <c r="E14" s="10" t="s">
        <v>15</v>
      </c>
      <c r="F14" s="11">
        <v>20</v>
      </c>
      <c r="G14" s="12"/>
      <c r="H14" s="12"/>
      <c r="I14" s="12"/>
    </row>
    <row r="15" spans="2:9" x14ac:dyDescent="0.2">
      <c r="B15" s="94"/>
      <c r="D15" s="10" t="s">
        <v>16</v>
      </c>
      <c r="E15" s="10" t="s">
        <v>17</v>
      </c>
      <c r="F15" s="11">
        <v>13000</v>
      </c>
      <c r="G15" s="12"/>
      <c r="H15" s="12"/>
      <c r="I15" s="12"/>
    </row>
    <row r="16" spans="2:9" x14ac:dyDescent="0.2">
      <c r="B16" s="94"/>
      <c r="D16" s="10" t="s">
        <v>18</v>
      </c>
      <c r="E16" s="10" t="s">
        <v>19</v>
      </c>
      <c r="F16" s="11">
        <v>2000</v>
      </c>
      <c r="G16" s="12"/>
      <c r="H16" s="12"/>
      <c r="I16" s="12"/>
    </row>
    <row r="17" spans="2:10" x14ac:dyDescent="0.2">
      <c r="B17" s="94"/>
      <c r="D17" s="10" t="s">
        <v>20</v>
      </c>
      <c r="E17" s="10" t="s">
        <v>21</v>
      </c>
      <c r="F17" s="11">
        <v>50</v>
      </c>
      <c r="G17" s="12"/>
      <c r="H17" s="12"/>
      <c r="I17" s="12"/>
    </row>
    <row r="18" spans="2:10" x14ac:dyDescent="0.2">
      <c r="B18" s="94"/>
      <c r="D18" s="10" t="s">
        <v>22</v>
      </c>
      <c r="E18" s="10" t="s">
        <v>23</v>
      </c>
      <c r="F18" s="11">
        <v>1200</v>
      </c>
      <c r="G18" s="12"/>
      <c r="H18" s="12"/>
      <c r="I18" s="12"/>
    </row>
    <row r="19" spans="2:10" x14ac:dyDescent="0.2">
      <c r="B19" s="94"/>
      <c r="D19" s="10" t="s">
        <v>24</v>
      </c>
      <c r="E19" s="10" t="s">
        <v>25</v>
      </c>
      <c r="F19" s="11">
        <v>130</v>
      </c>
      <c r="G19" s="12"/>
      <c r="H19" s="12"/>
      <c r="I19" s="12"/>
    </row>
    <row r="20" spans="2:10" x14ac:dyDescent="0.2">
      <c r="B20" s="94"/>
      <c r="D20" s="10" t="s">
        <v>26</v>
      </c>
      <c r="E20" s="10" t="s">
        <v>27</v>
      </c>
      <c r="F20" s="11">
        <v>2000</v>
      </c>
      <c r="G20" s="12"/>
      <c r="H20" s="12"/>
      <c r="I20" s="12"/>
    </row>
    <row r="21" spans="2:10" x14ac:dyDescent="0.2">
      <c r="B21" s="94"/>
      <c r="D21" s="10" t="s">
        <v>28</v>
      </c>
      <c r="E21" s="10" t="s">
        <v>29</v>
      </c>
      <c r="F21" s="11">
        <v>1300</v>
      </c>
      <c r="G21" s="12"/>
      <c r="H21" s="12"/>
      <c r="I21" s="12"/>
    </row>
    <row r="22" spans="2:10" x14ac:dyDescent="0.2">
      <c r="B22" s="94"/>
      <c r="D22" s="10" t="s">
        <v>30</v>
      </c>
      <c r="E22" s="10" t="s">
        <v>31</v>
      </c>
      <c r="F22" s="11">
        <v>6000</v>
      </c>
      <c r="G22" s="12"/>
      <c r="H22" s="12"/>
      <c r="I22" s="12"/>
    </row>
    <row r="23" spans="2:10" x14ac:dyDescent="0.2">
      <c r="B23" s="94"/>
      <c r="D23" s="10" t="s">
        <v>32</v>
      </c>
      <c r="E23" s="10" t="s">
        <v>33</v>
      </c>
      <c r="F23" s="11">
        <v>150</v>
      </c>
      <c r="G23" s="12"/>
      <c r="H23" s="12"/>
      <c r="I23" s="12"/>
    </row>
    <row r="24" spans="2:10" x14ac:dyDescent="0.2">
      <c r="B24" s="94"/>
      <c r="D24" s="10" t="s">
        <v>34</v>
      </c>
      <c r="E24" s="10" t="s">
        <v>35</v>
      </c>
      <c r="F24" s="11">
        <v>14450</v>
      </c>
      <c r="G24" s="12"/>
      <c r="H24" s="12"/>
      <c r="I24" s="12"/>
    </row>
    <row r="25" spans="2:10" x14ac:dyDescent="0.2">
      <c r="B25" s="94"/>
      <c r="D25" s="10" t="s">
        <v>36</v>
      </c>
      <c r="E25" s="10" t="s">
        <v>37</v>
      </c>
      <c r="F25" s="11">
        <v>63315</v>
      </c>
      <c r="G25" s="12"/>
      <c r="H25" s="12"/>
      <c r="I25" s="12"/>
    </row>
    <row r="26" spans="2:10" x14ac:dyDescent="0.2">
      <c r="B26" s="94"/>
      <c r="D26" s="10" t="s">
        <v>38</v>
      </c>
      <c r="E26" s="10" t="s">
        <v>39</v>
      </c>
      <c r="F26" s="11">
        <v>16124</v>
      </c>
      <c r="G26" s="11">
        <v>8600</v>
      </c>
      <c r="H26" s="12"/>
      <c r="I26" s="12"/>
      <c r="J26" s="13"/>
    </row>
    <row r="27" spans="2:10" x14ac:dyDescent="0.2">
      <c r="B27" s="94"/>
      <c r="D27" s="10" t="s">
        <v>41</v>
      </c>
      <c r="E27" s="10" t="s">
        <v>42</v>
      </c>
      <c r="F27" s="11">
        <v>7324</v>
      </c>
      <c r="G27" s="12"/>
      <c r="H27" s="12"/>
      <c r="I27" s="12"/>
    </row>
    <row r="28" spans="2:10" x14ac:dyDescent="0.2">
      <c r="B28" s="94"/>
      <c r="D28" s="10" t="s">
        <v>43</v>
      </c>
      <c r="E28" s="10" t="s">
        <v>44</v>
      </c>
      <c r="F28" s="11">
        <v>10305</v>
      </c>
      <c r="G28" s="12"/>
      <c r="H28" s="12"/>
      <c r="I28" s="12"/>
    </row>
    <row r="29" spans="2:10" x14ac:dyDescent="0.2">
      <c r="B29" s="94"/>
      <c r="D29" s="10" t="s">
        <v>45</v>
      </c>
      <c r="E29" s="10" t="s">
        <v>46</v>
      </c>
      <c r="F29" s="11">
        <v>2000</v>
      </c>
      <c r="G29" s="12"/>
      <c r="H29" s="12"/>
      <c r="I29" s="12"/>
    </row>
    <row r="30" spans="2:10" x14ac:dyDescent="0.2">
      <c r="B30" s="94"/>
      <c r="D30" s="10" t="s">
        <v>47</v>
      </c>
      <c r="E30" s="10" t="s">
        <v>48</v>
      </c>
      <c r="F30" s="11">
        <v>6630</v>
      </c>
      <c r="G30" s="11">
        <v>1100</v>
      </c>
      <c r="H30" s="12"/>
      <c r="I30" s="12"/>
    </row>
    <row r="31" spans="2:10" x14ac:dyDescent="0.2">
      <c r="B31" s="94"/>
      <c r="D31" s="10" t="s">
        <v>49</v>
      </c>
      <c r="E31" s="10" t="s">
        <v>50</v>
      </c>
      <c r="F31" s="11">
        <v>10</v>
      </c>
      <c r="G31" s="12"/>
      <c r="H31" s="12"/>
      <c r="I31" s="12"/>
    </row>
    <row r="32" spans="2:10" x14ac:dyDescent="0.2">
      <c r="B32" s="94"/>
      <c r="D32" s="10" t="s">
        <v>52</v>
      </c>
      <c r="E32" s="10" t="s">
        <v>53</v>
      </c>
      <c r="F32" s="11">
        <v>185</v>
      </c>
      <c r="G32" s="12"/>
      <c r="H32" s="12"/>
      <c r="I32" s="12"/>
    </row>
    <row r="33" spans="2:10" x14ac:dyDescent="0.2">
      <c r="B33" s="94"/>
      <c r="D33" s="10" t="s">
        <v>54</v>
      </c>
      <c r="E33" s="10" t="s">
        <v>55</v>
      </c>
      <c r="F33" s="11">
        <v>100</v>
      </c>
      <c r="G33" s="12"/>
      <c r="H33" s="12"/>
      <c r="I33" s="12"/>
    </row>
    <row r="34" spans="2:10" x14ac:dyDescent="0.2">
      <c r="B34" s="94"/>
      <c r="D34" s="10" t="s">
        <v>56</v>
      </c>
      <c r="E34" s="10" t="s">
        <v>57</v>
      </c>
      <c r="F34" s="11">
        <v>600</v>
      </c>
      <c r="G34" s="12"/>
      <c r="H34" s="12"/>
      <c r="I34" s="12"/>
    </row>
    <row r="35" spans="2:10" x14ac:dyDescent="0.2">
      <c r="B35" s="94"/>
      <c r="D35" s="10" t="s">
        <v>64</v>
      </c>
      <c r="E35" s="10" t="s">
        <v>238</v>
      </c>
      <c r="F35" s="11">
        <v>41447</v>
      </c>
      <c r="G35" s="12"/>
      <c r="H35" s="12"/>
      <c r="I35" s="12"/>
    </row>
    <row r="36" spans="2:10" x14ac:dyDescent="0.2">
      <c r="B36" s="94"/>
      <c r="D36" s="14"/>
      <c r="E36" s="15" t="s">
        <v>186</v>
      </c>
      <c r="F36" s="16">
        <f>SUM(F8:F35)</f>
        <v>675668</v>
      </c>
      <c r="G36" s="16">
        <f>SUM(G8:G35)</f>
        <v>9700</v>
      </c>
      <c r="H36" s="16">
        <f>SUM(H8:H35)</f>
        <v>0</v>
      </c>
      <c r="I36" s="16">
        <f>SUM(I8:I35)</f>
        <v>0</v>
      </c>
    </row>
    <row r="37" spans="2:10" s="19" customFormat="1" x14ac:dyDescent="0.2">
      <c r="B37" s="94"/>
      <c r="D37" s="17"/>
      <c r="E37" s="18" t="s">
        <v>233</v>
      </c>
      <c r="F37" s="85">
        <f>SUM(F36:I36)</f>
        <v>685368</v>
      </c>
      <c r="G37" s="86"/>
      <c r="H37" s="86"/>
      <c r="I37" s="87"/>
    </row>
    <row r="38" spans="2:10" s="19" customFormat="1" x14ac:dyDescent="0.2">
      <c r="B38" s="94"/>
      <c r="D38" s="20"/>
      <c r="E38" s="20"/>
      <c r="F38" s="21"/>
    </row>
    <row r="39" spans="2:10" s="19" customFormat="1" ht="51" x14ac:dyDescent="0.2">
      <c r="B39" s="94"/>
      <c r="D39" s="5"/>
      <c r="E39" s="22" t="s">
        <v>187</v>
      </c>
      <c r="F39" s="7" t="s">
        <v>182</v>
      </c>
      <c r="G39" s="7" t="s">
        <v>183</v>
      </c>
      <c r="H39" s="7" t="s">
        <v>184</v>
      </c>
      <c r="I39" s="7" t="s">
        <v>185</v>
      </c>
    </row>
    <row r="40" spans="2:10" s="19" customFormat="1" x14ac:dyDescent="0.2">
      <c r="B40" s="94"/>
      <c r="D40" s="8" t="s">
        <v>0</v>
      </c>
      <c r="E40" s="8" t="s">
        <v>1</v>
      </c>
      <c r="F40" s="9" t="s">
        <v>237</v>
      </c>
      <c r="G40" s="9" t="s">
        <v>237</v>
      </c>
      <c r="H40" s="9" t="s">
        <v>237</v>
      </c>
      <c r="I40" s="9" t="s">
        <v>237</v>
      </c>
    </row>
    <row r="41" spans="2:10" x14ac:dyDescent="0.2">
      <c r="B41" s="94"/>
      <c r="D41" s="10" t="s">
        <v>65</v>
      </c>
      <c r="E41" s="10" t="s">
        <v>66</v>
      </c>
      <c r="F41" s="11">
        <v>85150</v>
      </c>
      <c r="G41" s="11">
        <v>23837</v>
      </c>
      <c r="H41" s="12"/>
      <c r="I41" s="11">
        <v>3750</v>
      </c>
      <c r="J41" s="13"/>
    </row>
    <row r="42" spans="2:10" x14ac:dyDescent="0.2">
      <c r="B42" s="94"/>
      <c r="D42" s="10" t="s">
        <v>67</v>
      </c>
      <c r="E42" s="10" t="s">
        <v>68</v>
      </c>
      <c r="F42" s="11">
        <v>350</v>
      </c>
      <c r="G42" s="12"/>
      <c r="H42" s="12"/>
      <c r="I42" s="12"/>
      <c r="J42" s="13"/>
    </row>
    <row r="43" spans="2:10" x14ac:dyDescent="0.2">
      <c r="B43" s="94"/>
      <c r="D43" s="10" t="s">
        <v>69</v>
      </c>
      <c r="E43" s="10" t="s">
        <v>70</v>
      </c>
      <c r="F43" s="11">
        <v>1553</v>
      </c>
      <c r="G43" s="12"/>
      <c r="H43" s="11">
        <v>542</v>
      </c>
      <c r="I43" s="12"/>
      <c r="J43" s="13"/>
    </row>
    <row r="44" spans="2:10" x14ac:dyDescent="0.2">
      <c r="B44" s="94"/>
      <c r="D44" s="10" t="s">
        <v>71</v>
      </c>
      <c r="E44" s="10" t="s">
        <v>72</v>
      </c>
      <c r="F44" s="11">
        <v>4940</v>
      </c>
      <c r="G44" s="12"/>
      <c r="H44" s="12"/>
      <c r="I44" s="12"/>
      <c r="J44" s="13"/>
    </row>
    <row r="45" spans="2:10" x14ac:dyDescent="0.2">
      <c r="B45" s="94"/>
      <c r="D45" s="10" t="s">
        <v>73</v>
      </c>
      <c r="E45" s="10" t="s">
        <v>74</v>
      </c>
      <c r="F45" s="11">
        <v>1000</v>
      </c>
      <c r="G45" s="12"/>
      <c r="H45" s="12"/>
      <c r="I45" s="12"/>
      <c r="J45" s="13"/>
    </row>
    <row r="46" spans="2:10" x14ac:dyDescent="0.2">
      <c r="B46" s="94"/>
      <c r="D46" s="10" t="s">
        <v>75</v>
      </c>
      <c r="E46" s="10" t="s">
        <v>76</v>
      </c>
      <c r="F46" s="11">
        <v>23143</v>
      </c>
      <c r="G46" s="11">
        <v>5960</v>
      </c>
      <c r="H46" s="12"/>
      <c r="I46" s="11">
        <v>938</v>
      </c>
      <c r="J46" s="13"/>
    </row>
    <row r="47" spans="2:10" x14ac:dyDescent="0.2">
      <c r="B47" s="94"/>
      <c r="D47" s="10" t="s">
        <v>77</v>
      </c>
      <c r="E47" s="10" t="s">
        <v>78</v>
      </c>
      <c r="F47" s="11">
        <v>8358</v>
      </c>
      <c r="G47" s="11">
        <v>2145</v>
      </c>
      <c r="H47" s="12"/>
      <c r="I47" s="11">
        <v>338</v>
      </c>
      <c r="J47" s="13"/>
    </row>
    <row r="48" spans="2:10" x14ac:dyDescent="0.2">
      <c r="B48" s="94"/>
      <c r="D48" s="10" t="s">
        <v>79</v>
      </c>
      <c r="E48" s="10" t="s">
        <v>80</v>
      </c>
      <c r="F48" s="11">
        <v>550</v>
      </c>
      <c r="G48" s="12"/>
      <c r="H48" s="12"/>
      <c r="I48" s="12"/>
      <c r="J48" s="13"/>
    </row>
    <row r="49" spans="2:10" x14ac:dyDescent="0.2">
      <c r="B49" s="94"/>
      <c r="D49" s="10" t="s">
        <v>81</v>
      </c>
      <c r="E49" s="10" t="s">
        <v>82</v>
      </c>
      <c r="F49" s="11">
        <v>87</v>
      </c>
      <c r="G49" s="12"/>
      <c r="H49" s="12"/>
      <c r="I49" s="12"/>
      <c r="J49" s="13"/>
    </row>
    <row r="50" spans="2:10" x14ac:dyDescent="0.2">
      <c r="B50" s="94"/>
      <c r="D50" s="10" t="s">
        <v>83</v>
      </c>
      <c r="E50" s="10" t="s">
        <v>84</v>
      </c>
      <c r="F50" s="11">
        <v>40</v>
      </c>
      <c r="G50" s="11">
        <v>60</v>
      </c>
      <c r="H50" s="11">
        <v>50</v>
      </c>
      <c r="I50" s="11">
        <v>120</v>
      </c>
      <c r="J50" s="13"/>
    </row>
    <row r="51" spans="2:10" x14ac:dyDescent="0.2">
      <c r="B51" s="94"/>
      <c r="D51" s="10" t="s">
        <v>85</v>
      </c>
      <c r="E51" s="10" t="s">
        <v>86</v>
      </c>
      <c r="F51" s="11">
        <v>7</v>
      </c>
      <c r="G51" s="12"/>
      <c r="H51" s="11">
        <v>1</v>
      </c>
      <c r="I51" s="12"/>
      <c r="J51" s="13"/>
    </row>
    <row r="52" spans="2:10" x14ac:dyDescent="0.2">
      <c r="B52" s="94"/>
      <c r="D52" s="10" t="s">
        <v>87</v>
      </c>
      <c r="E52" s="10" t="s">
        <v>88</v>
      </c>
      <c r="F52" s="11">
        <v>20</v>
      </c>
      <c r="G52" s="11">
        <v>1260</v>
      </c>
      <c r="H52" s="11">
        <v>3</v>
      </c>
      <c r="I52" s="12"/>
      <c r="J52" s="13"/>
    </row>
    <row r="53" spans="2:10" x14ac:dyDescent="0.2">
      <c r="B53" s="94"/>
      <c r="D53" s="10" t="s">
        <v>89</v>
      </c>
      <c r="E53" s="10" t="s">
        <v>90</v>
      </c>
      <c r="F53" s="11">
        <v>194</v>
      </c>
      <c r="G53" s="11">
        <v>15</v>
      </c>
      <c r="H53" s="12"/>
      <c r="I53" s="12"/>
      <c r="J53" s="13"/>
    </row>
    <row r="54" spans="2:10" x14ac:dyDescent="0.2">
      <c r="B54" s="94"/>
      <c r="D54" s="10" t="s">
        <v>91</v>
      </c>
      <c r="E54" s="10" t="s">
        <v>92</v>
      </c>
      <c r="F54" s="11">
        <v>2785</v>
      </c>
      <c r="G54" s="11">
        <v>802</v>
      </c>
      <c r="H54" s="11">
        <v>30</v>
      </c>
      <c r="I54" s="11">
        <v>100</v>
      </c>
      <c r="J54" s="13"/>
    </row>
    <row r="55" spans="2:10" x14ac:dyDescent="0.2">
      <c r="B55" s="94"/>
      <c r="D55" s="10" t="s">
        <v>93</v>
      </c>
      <c r="E55" s="10" t="s">
        <v>94</v>
      </c>
      <c r="F55" s="11">
        <v>7889</v>
      </c>
      <c r="G55" s="11">
        <v>885</v>
      </c>
      <c r="H55" s="11">
        <v>40</v>
      </c>
      <c r="I55" s="11">
        <v>630</v>
      </c>
      <c r="J55" s="13"/>
    </row>
    <row r="56" spans="2:10" x14ac:dyDescent="0.2">
      <c r="B56" s="94"/>
      <c r="D56" s="10" t="s">
        <v>95</v>
      </c>
      <c r="E56" s="10" t="s">
        <v>96</v>
      </c>
      <c r="F56" s="11">
        <v>6000</v>
      </c>
      <c r="G56" s="12"/>
      <c r="H56" s="12"/>
      <c r="I56" s="12"/>
      <c r="J56" s="13"/>
    </row>
    <row r="57" spans="2:10" x14ac:dyDescent="0.2">
      <c r="B57" s="94"/>
      <c r="D57" s="10" t="s">
        <v>97</v>
      </c>
      <c r="E57" s="10" t="s">
        <v>98</v>
      </c>
      <c r="F57" s="11">
        <v>3</v>
      </c>
      <c r="G57" s="12"/>
      <c r="H57" s="12"/>
      <c r="I57" s="12"/>
      <c r="J57" s="13"/>
    </row>
    <row r="58" spans="2:10" x14ac:dyDescent="0.2">
      <c r="B58" s="94"/>
      <c r="D58" s="10" t="s">
        <v>99</v>
      </c>
      <c r="E58" s="10" t="s">
        <v>100</v>
      </c>
      <c r="F58" s="11">
        <v>3190</v>
      </c>
      <c r="G58" s="11">
        <v>125</v>
      </c>
      <c r="H58" s="11">
        <v>20</v>
      </c>
      <c r="I58" s="12"/>
      <c r="J58" s="13"/>
    </row>
    <row r="59" spans="2:10" x14ac:dyDescent="0.2">
      <c r="B59" s="94"/>
      <c r="D59" s="10" t="s">
        <v>101</v>
      </c>
      <c r="E59" s="10" t="s">
        <v>102</v>
      </c>
      <c r="F59" s="11">
        <v>9550</v>
      </c>
      <c r="G59" s="11">
        <v>450</v>
      </c>
      <c r="H59" s="12"/>
      <c r="I59" s="11">
        <v>112</v>
      </c>
      <c r="J59" s="13"/>
    </row>
    <row r="60" spans="2:10" x14ac:dyDescent="0.2">
      <c r="B60" s="94"/>
      <c r="D60" s="10" t="s">
        <v>103</v>
      </c>
      <c r="E60" s="10" t="s">
        <v>104</v>
      </c>
      <c r="F60" s="11">
        <v>2120</v>
      </c>
      <c r="G60" s="12"/>
      <c r="H60" s="11">
        <v>110</v>
      </c>
      <c r="I60" s="12"/>
      <c r="J60" s="13"/>
    </row>
    <row r="61" spans="2:10" x14ac:dyDescent="0.2">
      <c r="B61" s="94"/>
      <c r="D61" s="10" t="s">
        <v>105</v>
      </c>
      <c r="E61" s="10" t="s">
        <v>106</v>
      </c>
      <c r="F61" s="11">
        <v>4460</v>
      </c>
      <c r="G61" s="11">
        <v>700</v>
      </c>
      <c r="H61" s="11">
        <v>30</v>
      </c>
      <c r="I61" s="11">
        <v>35</v>
      </c>
      <c r="J61" s="13"/>
    </row>
    <row r="62" spans="2:10" x14ac:dyDescent="0.2">
      <c r="B62" s="94"/>
      <c r="D62" s="10" t="s">
        <v>107</v>
      </c>
      <c r="E62" s="10" t="s">
        <v>108</v>
      </c>
      <c r="F62" s="11">
        <v>600</v>
      </c>
      <c r="G62" s="11">
        <v>895</v>
      </c>
      <c r="H62" s="11">
        <v>45</v>
      </c>
      <c r="I62" s="11">
        <v>210</v>
      </c>
      <c r="J62" s="13"/>
    </row>
    <row r="63" spans="2:10" x14ac:dyDescent="0.2">
      <c r="B63" s="94"/>
      <c r="D63" s="10" t="s">
        <v>109</v>
      </c>
      <c r="E63" s="10" t="s">
        <v>110</v>
      </c>
      <c r="F63" s="11">
        <v>1401</v>
      </c>
      <c r="G63" s="11">
        <v>1</v>
      </c>
      <c r="H63" s="12"/>
      <c r="I63" s="12"/>
      <c r="J63" s="13"/>
    </row>
    <row r="64" spans="2:10" x14ac:dyDescent="0.2">
      <c r="B64" s="94"/>
      <c r="D64" s="10" t="s">
        <v>111</v>
      </c>
      <c r="E64" s="10" t="s">
        <v>112</v>
      </c>
      <c r="F64" s="11">
        <v>1023</v>
      </c>
      <c r="G64" s="11">
        <v>220</v>
      </c>
      <c r="H64" s="11">
        <v>10</v>
      </c>
      <c r="I64" s="11">
        <v>38</v>
      </c>
      <c r="J64" s="13"/>
    </row>
    <row r="65" spans="2:10" x14ac:dyDescent="0.2">
      <c r="B65" s="94"/>
      <c r="D65" s="10" t="s">
        <v>113</v>
      </c>
      <c r="E65" s="10" t="s">
        <v>114</v>
      </c>
      <c r="F65" s="11">
        <v>4906</v>
      </c>
      <c r="G65" s="11">
        <v>295</v>
      </c>
      <c r="H65" s="11">
        <v>65</v>
      </c>
      <c r="I65" s="11">
        <v>20</v>
      </c>
      <c r="J65" s="13"/>
    </row>
    <row r="66" spans="2:10" x14ac:dyDescent="0.2">
      <c r="B66" s="94"/>
      <c r="D66" s="10" t="s">
        <v>115</v>
      </c>
      <c r="E66" s="10" t="s">
        <v>116</v>
      </c>
      <c r="F66" s="11">
        <v>562</v>
      </c>
      <c r="G66" s="11">
        <v>175</v>
      </c>
      <c r="H66" s="12"/>
      <c r="I66" s="12"/>
      <c r="J66" s="13"/>
    </row>
    <row r="67" spans="2:10" x14ac:dyDescent="0.2">
      <c r="B67" s="94"/>
      <c r="D67" s="10" t="s">
        <v>117</v>
      </c>
      <c r="E67" s="10" t="s">
        <v>118</v>
      </c>
      <c r="F67" s="11">
        <v>2850</v>
      </c>
      <c r="G67" s="12"/>
      <c r="H67" s="12"/>
      <c r="I67" s="12"/>
      <c r="J67" s="13"/>
    </row>
    <row r="68" spans="2:10" x14ac:dyDescent="0.2">
      <c r="B68" s="94"/>
      <c r="D68" s="10" t="s">
        <v>119</v>
      </c>
      <c r="E68" s="10" t="s">
        <v>120</v>
      </c>
      <c r="F68" s="11">
        <v>1400</v>
      </c>
      <c r="G68" s="11">
        <v>600</v>
      </c>
      <c r="H68" s="12"/>
      <c r="I68" s="11">
        <v>15</v>
      </c>
      <c r="J68" s="13"/>
    </row>
    <row r="69" spans="2:10" x14ac:dyDescent="0.2">
      <c r="B69" s="94"/>
      <c r="D69" s="10" t="s">
        <v>121</v>
      </c>
      <c r="E69" s="10" t="s">
        <v>122</v>
      </c>
      <c r="F69" s="11">
        <v>300</v>
      </c>
      <c r="G69" s="12"/>
      <c r="H69" s="12"/>
      <c r="I69" s="12"/>
      <c r="J69" s="13"/>
    </row>
    <row r="70" spans="2:10" x14ac:dyDescent="0.2">
      <c r="B70" s="94"/>
      <c r="D70" s="10" t="s">
        <v>123</v>
      </c>
      <c r="E70" s="10" t="s">
        <v>124</v>
      </c>
      <c r="F70" s="11">
        <v>66967</v>
      </c>
      <c r="G70" s="11">
        <v>3010</v>
      </c>
      <c r="H70" s="11">
        <v>40</v>
      </c>
      <c r="I70" s="11">
        <v>200</v>
      </c>
      <c r="J70" s="13"/>
    </row>
    <row r="71" spans="2:10" x14ac:dyDescent="0.2">
      <c r="B71" s="94"/>
      <c r="D71" s="10" t="s">
        <v>125</v>
      </c>
      <c r="E71" s="10" t="s">
        <v>126</v>
      </c>
      <c r="F71" s="11">
        <v>10235</v>
      </c>
      <c r="G71" s="11">
        <v>2230</v>
      </c>
      <c r="H71" s="11">
        <v>70</v>
      </c>
      <c r="I71" s="11">
        <v>160</v>
      </c>
      <c r="J71" s="13"/>
    </row>
    <row r="72" spans="2:10" x14ac:dyDescent="0.2">
      <c r="B72" s="94"/>
      <c r="D72" s="10" t="s">
        <v>127</v>
      </c>
      <c r="E72" s="10" t="s">
        <v>128</v>
      </c>
      <c r="F72" s="11">
        <v>509</v>
      </c>
      <c r="G72" s="11">
        <v>200</v>
      </c>
      <c r="H72" s="12"/>
      <c r="I72" s="12"/>
      <c r="J72" s="13"/>
    </row>
    <row r="73" spans="2:10" x14ac:dyDescent="0.2">
      <c r="B73" s="94"/>
      <c r="D73" s="10" t="s">
        <v>129</v>
      </c>
      <c r="E73" s="10" t="s">
        <v>130</v>
      </c>
      <c r="F73" s="11">
        <v>415</v>
      </c>
      <c r="G73" s="12"/>
      <c r="H73" s="12"/>
      <c r="I73" s="12"/>
      <c r="J73" s="13"/>
    </row>
    <row r="74" spans="2:10" x14ac:dyDescent="0.2">
      <c r="B74" s="94"/>
      <c r="D74" s="10" t="s">
        <v>131</v>
      </c>
      <c r="E74" s="10" t="s">
        <v>132</v>
      </c>
      <c r="F74" s="11">
        <v>864</v>
      </c>
      <c r="G74" s="11">
        <v>40</v>
      </c>
      <c r="H74" s="12"/>
      <c r="I74" s="12"/>
      <c r="J74" s="13"/>
    </row>
    <row r="75" spans="2:10" x14ac:dyDescent="0.2">
      <c r="B75" s="94"/>
      <c r="D75" s="10" t="s">
        <v>133</v>
      </c>
      <c r="E75" s="10" t="s">
        <v>134</v>
      </c>
      <c r="F75" s="11">
        <v>375</v>
      </c>
      <c r="G75" s="11">
        <v>550</v>
      </c>
      <c r="H75" s="12"/>
      <c r="I75" s="12"/>
      <c r="J75" s="13"/>
    </row>
    <row r="76" spans="2:10" x14ac:dyDescent="0.2">
      <c r="B76" s="94"/>
      <c r="D76" s="10" t="s">
        <v>135</v>
      </c>
      <c r="E76" s="10" t="s">
        <v>136</v>
      </c>
      <c r="F76" s="11">
        <v>213</v>
      </c>
      <c r="G76" s="11">
        <v>50</v>
      </c>
      <c r="H76" s="12"/>
      <c r="I76" s="12"/>
      <c r="J76" s="13"/>
    </row>
    <row r="77" spans="2:10" x14ac:dyDescent="0.2">
      <c r="B77" s="94"/>
      <c r="D77" s="10" t="s">
        <v>137</v>
      </c>
      <c r="E77" s="10" t="s">
        <v>138</v>
      </c>
      <c r="F77" s="11">
        <v>813</v>
      </c>
      <c r="G77" s="12"/>
      <c r="H77" s="12"/>
      <c r="I77" s="12"/>
      <c r="J77" s="13"/>
    </row>
    <row r="78" spans="2:10" x14ac:dyDescent="0.2">
      <c r="B78" s="94"/>
      <c r="D78" s="10" t="s">
        <v>139</v>
      </c>
      <c r="E78" s="10" t="s">
        <v>140</v>
      </c>
      <c r="F78" s="11">
        <v>684</v>
      </c>
      <c r="G78" s="12"/>
      <c r="H78" s="12"/>
      <c r="I78" s="12"/>
      <c r="J78" s="13"/>
    </row>
    <row r="79" spans="2:10" x14ac:dyDescent="0.2">
      <c r="B79" s="94"/>
      <c r="D79" s="10" t="s">
        <v>141</v>
      </c>
      <c r="E79" s="10" t="s">
        <v>142</v>
      </c>
      <c r="F79" s="11">
        <v>200</v>
      </c>
      <c r="G79" s="12"/>
      <c r="H79" s="12"/>
      <c r="I79" s="12"/>
      <c r="J79" s="13"/>
    </row>
    <row r="80" spans="2:10" x14ac:dyDescent="0.2">
      <c r="B80" s="94"/>
      <c r="D80" s="10" t="s">
        <v>143</v>
      </c>
      <c r="E80" s="10" t="s">
        <v>144</v>
      </c>
      <c r="F80" s="11">
        <v>20</v>
      </c>
      <c r="G80" s="12"/>
      <c r="H80" s="12"/>
      <c r="I80" s="12"/>
      <c r="J80" s="13"/>
    </row>
    <row r="81" spans="2:10" x14ac:dyDescent="0.2">
      <c r="B81" s="94"/>
      <c r="D81" s="10" t="s">
        <v>145</v>
      </c>
      <c r="E81" s="10" t="s">
        <v>274</v>
      </c>
      <c r="F81" s="11">
        <v>195</v>
      </c>
      <c r="G81" s="12"/>
      <c r="H81" s="12"/>
      <c r="I81" s="12"/>
      <c r="J81" s="13"/>
    </row>
    <row r="82" spans="2:10" x14ac:dyDescent="0.2">
      <c r="B82" s="94"/>
      <c r="D82" s="10" t="s">
        <v>148</v>
      </c>
      <c r="E82" s="10" t="s">
        <v>149</v>
      </c>
      <c r="F82" s="11">
        <v>20</v>
      </c>
      <c r="G82" s="11">
        <v>30</v>
      </c>
      <c r="H82" s="12"/>
      <c r="I82" s="12"/>
      <c r="J82" s="13"/>
    </row>
    <row r="83" spans="2:10" x14ac:dyDescent="0.2">
      <c r="B83" s="94"/>
      <c r="D83" s="10" t="s">
        <v>150</v>
      </c>
      <c r="E83" s="10" t="s">
        <v>151</v>
      </c>
      <c r="F83" s="11">
        <v>7235</v>
      </c>
      <c r="G83" s="11">
        <v>10</v>
      </c>
      <c r="H83" s="12"/>
      <c r="I83" s="12"/>
      <c r="J83" s="13"/>
    </row>
    <row r="84" spans="2:10" x14ac:dyDescent="0.2">
      <c r="B84" s="94"/>
      <c r="D84" s="10" t="s">
        <v>152</v>
      </c>
      <c r="E84" s="10" t="s">
        <v>153</v>
      </c>
      <c r="F84" s="11">
        <v>640</v>
      </c>
      <c r="G84" s="12"/>
      <c r="H84" s="12"/>
      <c r="I84" s="12"/>
      <c r="J84" s="13"/>
    </row>
    <row r="85" spans="2:10" x14ac:dyDescent="0.2">
      <c r="B85" s="94" t="s">
        <v>284</v>
      </c>
      <c r="D85" s="10" t="s">
        <v>154</v>
      </c>
      <c r="E85" s="10" t="s">
        <v>155</v>
      </c>
      <c r="F85" s="11">
        <v>600</v>
      </c>
      <c r="G85" s="12"/>
      <c r="H85" s="12"/>
      <c r="I85" s="12"/>
      <c r="J85" s="13"/>
    </row>
    <row r="86" spans="2:10" x14ac:dyDescent="0.2">
      <c r="B86" s="94"/>
      <c r="D86" s="10" t="s">
        <v>156</v>
      </c>
      <c r="E86" s="10" t="s">
        <v>157</v>
      </c>
      <c r="F86" s="11">
        <v>60</v>
      </c>
      <c r="G86" s="12"/>
      <c r="H86" s="12"/>
      <c r="I86" s="12"/>
      <c r="J86" s="13"/>
    </row>
    <row r="87" spans="2:10" x14ac:dyDescent="0.2">
      <c r="B87" s="94"/>
      <c r="D87" s="23" t="s">
        <v>158</v>
      </c>
      <c r="E87" s="10" t="s">
        <v>159</v>
      </c>
      <c r="F87" s="11">
        <v>1660</v>
      </c>
      <c r="G87" s="12"/>
      <c r="H87" s="12"/>
      <c r="I87" s="12"/>
      <c r="J87" s="13"/>
    </row>
    <row r="88" spans="2:10" x14ac:dyDescent="0.2">
      <c r="B88" s="94"/>
      <c r="D88" s="23" t="s">
        <v>160</v>
      </c>
      <c r="E88" s="10" t="s">
        <v>161</v>
      </c>
      <c r="F88" s="11">
        <v>200</v>
      </c>
      <c r="G88" s="12"/>
      <c r="H88" s="12"/>
      <c r="I88" s="12"/>
      <c r="J88" s="13"/>
    </row>
    <row r="89" spans="2:10" x14ac:dyDescent="0.2">
      <c r="B89" s="94"/>
      <c r="D89" s="23" t="s">
        <v>163</v>
      </c>
      <c r="E89" s="10" t="s">
        <v>164</v>
      </c>
      <c r="F89" s="11">
        <v>1630</v>
      </c>
      <c r="G89" s="12"/>
      <c r="H89" s="12"/>
      <c r="I89" s="12"/>
      <c r="J89" s="13"/>
    </row>
    <row r="90" spans="2:10" x14ac:dyDescent="0.2">
      <c r="B90" s="94"/>
      <c r="D90" s="10" t="s">
        <v>165</v>
      </c>
      <c r="E90" s="10" t="s">
        <v>166</v>
      </c>
      <c r="F90" s="11">
        <v>39800</v>
      </c>
      <c r="G90" s="12"/>
      <c r="H90" s="12"/>
      <c r="I90" s="12"/>
      <c r="J90" s="13"/>
    </row>
    <row r="91" spans="2:10" x14ac:dyDescent="0.2">
      <c r="B91" s="94"/>
      <c r="D91" s="14"/>
      <c r="E91" s="15" t="s">
        <v>187</v>
      </c>
      <c r="F91" s="16">
        <f>SUM(F41:F90)</f>
        <v>307766</v>
      </c>
      <c r="G91" s="16">
        <f>SUM(G41:G90)</f>
        <v>44545</v>
      </c>
      <c r="H91" s="16">
        <f>SUM(H41:H90)</f>
        <v>1056</v>
      </c>
      <c r="I91" s="16">
        <f>SUM(I41:I90)</f>
        <v>6666</v>
      </c>
      <c r="J91" s="13"/>
    </row>
    <row r="92" spans="2:10" x14ac:dyDescent="0.2">
      <c r="B92" s="94"/>
      <c r="D92" s="17"/>
      <c r="E92" s="18" t="s">
        <v>232</v>
      </c>
      <c r="F92" s="82">
        <f>SUM(F91:I91)</f>
        <v>360033</v>
      </c>
      <c r="G92" s="82"/>
      <c r="H92" s="82"/>
      <c r="I92" s="82"/>
    </row>
    <row r="93" spans="2:10" s="19" customFormat="1" x14ac:dyDescent="0.2">
      <c r="B93" s="94"/>
      <c r="D93" s="24"/>
      <c r="E93" s="25"/>
      <c r="F93" s="26"/>
      <c r="G93" s="26"/>
      <c r="H93" s="26"/>
      <c r="I93" s="26"/>
    </row>
    <row r="94" spans="2:10" x14ac:dyDescent="0.2">
      <c r="B94" s="94"/>
      <c r="D94" s="27"/>
      <c r="E94" s="28" t="s">
        <v>190</v>
      </c>
      <c r="F94" s="29">
        <f>F36-F91</f>
        <v>367902</v>
      </c>
      <c r="G94" s="29">
        <f>G36-G91</f>
        <v>-34845</v>
      </c>
      <c r="H94" s="29">
        <f>H36-H91</f>
        <v>-1056</v>
      </c>
      <c r="I94" s="29">
        <f>I36-I91</f>
        <v>-6666</v>
      </c>
    </row>
    <row r="95" spans="2:10" x14ac:dyDescent="0.2">
      <c r="B95" s="94"/>
      <c r="D95" s="27"/>
      <c r="E95" s="28" t="s">
        <v>191</v>
      </c>
      <c r="F95" s="83">
        <f>F37-F92</f>
        <v>325335</v>
      </c>
      <c r="G95" s="83"/>
      <c r="H95" s="83"/>
      <c r="I95" s="83"/>
    </row>
    <row r="96" spans="2:10" s="69" customFormat="1" x14ac:dyDescent="0.2">
      <c r="B96" s="94"/>
      <c r="D96" s="67"/>
      <c r="E96" s="70" t="s">
        <v>268</v>
      </c>
      <c r="F96" s="68"/>
      <c r="G96" s="68"/>
      <c r="H96" s="68"/>
      <c r="I96" s="68"/>
    </row>
    <row r="97" spans="2:9" x14ac:dyDescent="0.2">
      <c r="B97" s="94"/>
      <c r="D97" s="20"/>
      <c r="E97" s="20"/>
      <c r="F97" s="30"/>
      <c r="G97" s="30"/>
      <c r="H97" s="30"/>
      <c r="I97" s="30"/>
    </row>
    <row r="98" spans="2:9" x14ac:dyDescent="0.2">
      <c r="B98" s="94"/>
      <c r="D98" s="31" t="s">
        <v>192</v>
      </c>
      <c r="E98" s="31" t="s">
        <v>193</v>
      </c>
      <c r="F98" s="30"/>
      <c r="G98" s="30"/>
      <c r="H98" s="30"/>
      <c r="I98" s="30"/>
    </row>
    <row r="99" spans="2:9" x14ac:dyDescent="0.2">
      <c r="B99" s="94"/>
      <c r="D99" s="31"/>
      <c r="E99" s="31"/>
      <c r="F99" s="30"/>
      <c r="G99" s="30"/>
      <c r="H99" s="30"/>
      <c r="I99" s="30"/>
    </row>
    <row r="100" spans="2:9" ht="51" x14ac:dyDescent="0.2">
      <c r="B100" s="94"/>
      <c r="D100" s="5"/>
      <c r="E100" s="22" t="s">
        <v>194</v>
      </c>
      <c r="F100" s="7" t="s">
        <v>182</v>
      </c>
      <c r="G100" s="7" t="s">
        <v>183</v>
      </c>
      <c r="H100" s="7" t="s">
        <v>184</v>
      </c>
      <c r="I100" s="7" t="s">
        <v>185</v>
      </c>
    </row>
    <row r="101" spans="2:9" x14ac:dyDescent="0.2">
      <c r="B101" s="94"/>
      <c r="D101" s="8" t="s">
        <v>0</v>
      </c>
      <c r="E101" s="8" t="s">
        <v>1</v>
      </c>
      <c r="F101" s="9" t="s">
        <v>237</v>
      </c>
      <c r="G101" s="9" t="s">
        <v>237</v>
      </c>
      <c r="H101" s="9" t="s">
        <v>237</v>
      </c>
      <c r="I101" s="9" t="s">
        <v>237</v>
      </c>
    </row>
    <row r="102" spans="2:9" x14ac:dyDescent="0.2">
      <c r="B102" s="94"/>
      <c r="D102" s="32" t="s">
        <v>51</v>
      </c>
      <c r="E102" s="10" t="s">
        <v>195</v>
      </c>
      <c r="F102" s="33">
        <v>179559</v>
      </c>
      <c r="G102" s="12"/>
      <c r="H102" s="12"/>
      <c r="I102" s="12"/>
    </row>
    <row r="103" spans="2:9" x14ac:dyDescent="0.2">
      <c r="B103" s="94"/>
      <c r="D103" s="10" t="s">
        <v>58</v>
      </c>
      <c r="E103" s="10" t="s">
        <v>59</v>
      </c>
      <c r="F103" s="11">
        <v>8000</v>
      </c>
      <c r="G103" s="34"/>
      <c r="H103" s="34"/>
      <c r="I103" s="34"/>
    </row>
    <row r="104" spans="2:9" x14ac:dyDescent="0.2">
      <c r="B104" s="94"/>
      <c r="D104" s="10" t="s">
        <v>60</v>
      </c>
      <c r="E104" s="10" t="s">
        <v>61</v>
      </c>
      <c r="F104" s="11">
        <v>4500</v>
      </c>
      <c r="G104" s="34"/>
      <c r="H104" s="34"/>
      <c r="I104" s="34"/>
    </row>
    <row r="105" spans="2:9" x14ac:dyDescent="0.2">
      <c r="B105" s="94"/>
      <c r="D105" s="10" t="s">
        <v>62</v>
      </c>
      <c r="E105" s="10" t="s">
        <v>63</v>
      </c>
      <c r="F105" s="11">
        <v>50</v>
      </c>
      <c r="G105" s="34"/>
      <c r="H105" s="34"/>
      <c r="I105" s="34"/>
    </row>
    <row r="106" spans="2:9" x14ac:dyDescent="0.2">
      <c r="B106" s="94"/>
      <c r="D106" s="14"/>
      <c r="E106" s="15" t="s">
        <v>194</v>
      </c>
      <c r="F106" s="35">
        <f>SUM(F102:F105)</f>
        <v>192109</v>
      </c>
      <c r="G106" s="35">
        <f>SUM(G102:G105)</f>
        <v>0</v>
      </c>
      <c r="H106" s="35">
        <f>SUM(H102:H105)</f>
        <v>0</v>
      </c>
      <c r="I106" s="35">
        <f>SUM(I102:I105)</f>
        <v>0</v>
      </c>
    </row>
    <row r="107" spans="2:9" x14ac:dyDescent="0.2">
      <c r="B107" s="94"/>
      <c r="D107" s="36"/>
      <c r="E107" s="37" t="s">
        <v>199</v>
      </c>
      <c r="F107" s="84">
        <f>SUM(F106:I106)</f>
        <v>192109</v>
      </c>
      <c r="G107" s="84"/>
      <c r="H107" s="84"/>
      <c r="I107" s="84"/>
    </row>
    <row r="108" spans="2:9" x14ac:dyDescent="0.2">
      <c r="B108" s="94"/>
      <c r="D108" s="25"/>
      <c r="E108" s="25"/>
      <c r="F108" s="26"/>
      <c r="G108" s="26"/>
      <c r="H108" s="26"/>
      <c r="I108" s="26"/>
    </row>
    <row r="109" spans="2:9" ht="51" x14ac:dyDescent="0.2">
      <c r="B109" s="94"/>
      <c r="D109" s="38"/>
      <c r="E109" s="6" t="s">
        <v>196</v>
      </c>
      <c r="F109" s="7" t="s">
        <v>182</v>
      </c>
      <c r="G109" s="7" t="s">
        <v>183</v>
      </c>
      <c r="H109" s="7" t="s">
        <v>184</v>
      </c>
      <c r="I109" s="7" t="s">
        <v>185</v>
      </c>
    </row>
    <row r="110" spans="2:9" x14ac:dyDescent="0.2">
      <c r="B110" s="94"/>
      <c r="D110" s="8" t="s">
        <v>0</v>
      </c>
      <c r="E110" s="8" t="s">
        <v>1</v>
      </c>
      <c r="F110" s="9" t="s">
        <v>237</v>
      </c>
      <c r="G110" s="9" t="s">
        <v>237</v>
      </c>
      <c r="H110" s="9" t="s">
        <v>237</v>
      </c>
      <c r="I110" s="9" t="s">
        <v>237</v>
      </c>
    </row>
    <row r="111" spans="2:9" x14ac:dyDescent="0.2">
      <c r="B111" s="94"/>
      <c r="D111" s="10" t="s">
        <v>167</v>
      </c>
      <c r="E111" s="10" t="s">
        <v>128</v>
      </c>
      <c r="F111" s="11">
        <v>4575</v>
      </c>
      <c r="G111" s="12"/>
      <c r="H111" s="34"/>
      <c r="I111" s="34"/>
    </row>
    <row r="112" spans="2:9" x14ac:dyDescent="0.2">
      <c r="B112" s="94"/>
      <c r="D112" s="10" t="s">
        <v>168</v>
      </c>
      <c r="E112" s="10" t="s">
        <v>278</v>
      </c>
      <c r="F112" s="11">
        <v>191510</v>
      </c>
      <c r="G112" s="12"/>
      <c r="H112" s="34"/>
      <c r="I112" s="34"/>
    </row>
    <row r="113" spans="2:10" x14ac:dyDescent="0.2">
      <c r="B113" s="94"/>
      <c r="D113" s="10" t="s">
        <v>168</v>
      </c>
      <c r="E113" s="10" t="s">
        <v>279</v>
      </c>
      <c r="F113" s="11">
        <f>61500+14500</f>
        <v>76000</v>
      </c>
      <c r="G113" s="12"/>
      <c r="H113" s="34"/>
      <c r="I113" s="34"/>
    </row>
    <row r="114" spans="2:10" x14ac:dyDescent="0.2">
      <c r="B114" s="94"/>
      <c r="D114" s="10" t="s">
        <v>168</v>
      </c>
      <c r="E114" s="10" t="s">
        <v>277</v>
      </c>
      <c r="F114" s="11">
        <v>490</v>
      </c>
      <c r="G114" s="12"/>
      <c r="H114" s="34"/>
      <c r="I114" s="34"/>
    </row>
    <row r="115" spans="2:10" x14ac:dyDescent="0.2">
      <c r="B115" s="94"/>
      <c r="D115" s="10" t="s">
        <v>169</v>
      </c>
      <c r="E115" s="10" t="s">
        <v>170</v>
      </c>
      <c r="F115" s="11">
        <v>3590</v>
      </c>
      <c r="G115" s="11">
        <v>865</v>
      </c>
      <c r="H115" s="34"/>
      <c r="I115" s="34"/>
      <c r="J115" s="13"/>
    </row>
    <row r="116" spans="2:10" x14ac:dyDescent="0.2">
      <c r="B116" s="94"/>
      <c r="D116" s="10" t="s">
        <v>171</v>
      </c>
      <c r="E116" s="10" t="s">
        <v>172</v>
      </c>
      <c r="F116" s="11">
        <v>3800</v>
      </c>
      <c r="G116" s="12"/>
      <c r="H116" s="34"/>
      <c r="I116" s="34"/>
    </row>
    <row r="117" spans="2:10" x14ac:dyDescent="0.2">
      <c r="B117" s="94"/>
      <c r="D117" s="10" t="s">
        <v>173</v>
      </c>
      <c r="E117" s="10" t="s">
        <v>174</v>
      </c>
      <c r="F117" s="11">
        <v>5720</v>
      </c>
      <c r="G117" s="12"/>
      <c r="H117" s="34"/>
      <c r="I117" s="34"/>
    </row>
    <row r="118" spans="2:10" x14ac:dyDescent="0.2">
      <c r="B118" s="94"/>
      <c r="D118" s="10" t="s">
        <v>175</v>
      </c>
      <c r="E118" s="10" t="s">
        <v>176</v>
      </c>
      <c r="F118" s="11">
        <v>3000</v>
      </c>
      <c r="G118" s="12"/>
      <c r="H118" s="34"/>
      <c r="I118" s="34"/>
    </row>
    <row r="119" spans="2:10" x14ac:dyDescent="0.2">
      <c r="B119" s="94"/>
      <c r="D119" s="15"/>
      <c r="E119" s="15" t="s">
        <v>198</v>
      </c>
      <c r="F119" s="16">
        <f>SUM(F111:F118)</f>
        <v>288685</v>
      </c>
      <c r="G119" s="16">
        <f>SUM(G111:G118)</f>
        <v>865</v>
      </c>
      <c r="H119" s="16">
        <f>SUM(H111:H118)</f>
        <v>0</v>
      </c>
      <c r="I119" s="16">
        <f>SUM(I111:I118)</f>
        <v>0</v>
      </c>
    </row>
    <row r="120" spans="2:10" x14ac:dyDescent="0.2">
      <c r="B120" s="94"/>
      <c r="D120" s="37"/>
      <c r="E120" s="37" t="s">
        <v>200</v>
      </c>
      <c r="F120" s="84">
        <f>SUM(F119:I119)</f>
        <v>289550</v>
      </c>
      <c r="G120" s="84"/>
      <c r="H120" s="84"/>
      <c r="I120" s="84"/>
    </row>
    <row r="121" spans="2:10" x14ac:dyDescent="0.2">
      <c r="B121" s="94"/>
      <c r="D121" s="20"/>
      <c r="E121" s="20"/>
      <c r="F121" s="21"/>
      <c r="G121" s="19"/>
      <c r="H121" s="30"/>
      <c r="I121" s="30"/>
    </row>
    <row r="122" spans="2:10" x14ac:dyDescent="0.2">
      <c r="B122" s="94"/>
      <c r="D122" s="27"/>
      <c r="E122" s="28" t="s">
        <v>254</v>
      </c>
      <c r="F122" s="29">
        <f>F106-F119</f>
        <v>-96576</v>
      </c>
      <c r="G122" s="29">
        <f>G106-G119</f>
        <v>-865</v>
      </c>
      <c r="H122" s="29">
        <f>H106-H119</f>
        <v>0</v>
      </c>
      <c r="I122" s="29">
        <f>I106-I119</f>
        <v>0</v>
      </c>
    </row>
    <row r="123" spans="2:10" x14ac:dyDescent="0.2">
      <c r="B123" s="94"/>
      <c r="D123" s="27"/>
      <c r="E123" s="28" t="s">
        <v>255</v>
      </c>
      <c r="F123" s="83">
        <f>SUM(F122:I122)</f>
        <v>-97441</v>
      </c>
      <c r="G123" s="83"/>
      <c r="H123" s="83"/>
      <c r="I123" s="83"/>
    </row>
    <row r="124" spans="2:10" x14ac:dyDescent="0.2">
      <c r="B124" s="94"/>
    </row>
    <row r="125" spans="2:10" s="69" customFormat="1" x14ac:dyDescent="0.2">
      <c r="B125" s="94"/>
      <c r="D125" s="67"/>
      <c r="E125" s="76" t="s">
        <v>280</v>
      </c>
      <c r="F125" s="91">
        <f>F95+F123</f>
        <v>227894</v>
      </c>
      <c r="G125" s="92"/>
      <c r="H125" s="92"/>
      <c r="I125" s="93"/>
    </row>
    <row r="126" spans="2:10" s="69" customFormat="1" x14ac:dyDescent="0.2">
      <c r="D126" s="67"/>
      <c r="E126" s="75"/>
      <c r="F126" s="74"/>
      <c r="G126" s="74"/>
      <c r="H126" s="74"/>
      <c r="I126" s="74"/>
    </row>
    <row r="127" spans="2:10" x14ac:dyDescent="0.2"/>
    <row r="128" spans="2:10" ht="21" x14ac:dyDescent="0.2">
      <c r="B128" s="95" t="s">
        <v>285</v>
      </c>
      <c r="D128" s="81" t="s">
        <v>203</v>
      </c>
      <c r="E128" s="81"/>
      <c r="F128" s="81"/>
      <c r="G128" s="81"/>
      <c r="H128" s="39"/>
      <c r="I128" s="39"/>
    </row>
    <row r="129" spans="2:7" x14ac:dyDescent="0.2">
      <c r="B129" s="95"/>
      <c r="D129" s="2"/>
      <c r="E129" s="2"/>
      <c r="F129" s="2"/>
      <c r="G129" s="2"/>
    </row>
    <row r="130" spans="2:7" ht="12.75" customHeight="1" x14ac:dyDescent="0.2">
      <c r="B130" s="95"/>
      <c r="D130" s="2" t="s">
        <v>204</v>
      </c>
      <c r="E130" s="2" t="s">
        <v>251</v>
      </c>
      <c r="F130" s="2"/>
      <c r="G130" s="2"/>
    </row>
    <row r="131" spans="2:7" x14ac:dyDescent="0.2">
      <c r="B131" s="95"/>
      <c r="D131" s="2"/>
      <c r="E131" s="2"/>
      <c r="F131" s="2"/>
      <c r="G131" s="2"/>
    </row>
    <row r="132" spans="2:7" x14ac:dyDescent="0.2">
      <c r="B132" s="95"/>
      <c r="D132" s="40"/>
      <c r="E132" s="6" t="s">
        <v>216</v>
      </c>
      <c r="F132" s="41"/>
      <c r="G132" s="2"/>
    </row>
    <row r="133" spans="2:7" x14ac:dyDescent="0.2">
      <c r="B133" s="95"/>
      <c r="D133" s="8" t="s">
        <v>0</v>
      </c>
      <c r="E133" s="8" t="s">
        <v>1</v>
      </c>
      <c r="F133" s="9" t="s">
        <v>237</v>
      </c>
    </row>
    <row r="134" spans="2:7" x14ac:dyDescent="0.2">
      <c r="B134" s="95"/>
      <c r="D134" s="10" t="s">
        <v>40</v>
      </c>
      <c r="E134" s="10" t="s">
        <v>256</v>
      </c>
      <c r="F134" s="33">
        <v>4668</v>
      </c>
    </row>
    <row r="135" spans="2:7" x14ac:dyDescent="0.2">
      <c r="B135" s="95"/>
      <c r="D135" s="10" t="s">
        <v>43</v>
      </c>
      <c r="E135" s="10" t="s">
        <v>206</v>
      </c>
      <c r="F135" s="11">
        <v>2200</v>
      </c>
    </row>
    <row r="136" spans="2:7" x14ac:dyDescent="0.2">
      <c r="B136" s="95"/>
      <c r="D136" s="10" t="s">
        <v>207</v>
      </c>
      <c r="E136" s="10" t="s">
        <v>208</v>
      </c>
      <c r="F136" s="11">
        <v>5400</v>
      </c>
    </row>
    <row r="137" spans="2:7" x14ac:dyDescent="0.2">
      <c r="B137" s="95"/>
      <c r="D137" s="10" t="s">
        <v>209</v>
      </c>
      <c r="E137" s="10" t="s">
        <v>210</v>
      </c>
      <c r="F137" s="11">
        <v>3500</v>
      </c>
    </row>
    <row r="138" spans="2:7" x14ac:dyDescent="0.2">
      <c r="B138" s="95"/>
      <c r="D138" s="17"/>
      <c r="E138" s="18" t="s">
        <v>186</v>
      </c>
      <c r="F138" s="42">
        <f>SUM(F134:F137)</f>
        <v>15768</v>
      </c>
    </row>
    <row r="139" spans="2:7" x14ac:dyDescent="0.2">
      <c r="B139" s="95"/>
    </row>
    <row r="140" spans="2:7" x14ac:dyDescent="0.2">
      <c r="B140" s="95"/>
      <c r="D140" s="40"/>
      <c r="E140" s="6" t="s">
        <v>217</v>
      </c>
      <c r="F140" s="40"/>
    </row>
    <row r="141" spans="2:7" x14ac:dyDescent="0.2">
      <c r="B141" s="95"/>
      <c r="D141" s="8" t="s">
        <v>0</v>
      </c>
      <c r="E141" s="8" t="s">
        <v>1</v>
      </c>
      <c r="F141" s="9" t="s">
        <v>237</v>
      </c>
    </row>
    <row r="142" spans="2:7" x14ac:dyDescent="0.2">
      <c r="B142" s="95"/>
      <c r="D142" s="10" t="s">
        <v>123</v>
      </c>
      <c r="E142" s="10" t="s">
        <v>211</v>
      </c>
      <c r="F142" s="11">
        <v>87</v>
      </c>
    </row>
    <row r="143" spans="2:7" x14ac:dyDescent="0.2">
      <c r="B143" s="95"/>
      <c r="D143" s="32" t="s">
        <v>125</v>
      </c>
      <c r="E143" s="10" t="s">
        <v>262</v>
      </c>
      <c r="F143" s="11">
        <v>14100</v>
      </c>
    </row>
    <row r="144" spans="2:7" x14ac:dyDescent="0.2">
      <c r="B144" s="95"/>
      <c r="D144" s="10" t="s">
        <v>214</v>
      </c>
      <c r="E144" s="10" t="s">
        <v>212</v>
      </c>
      <c r="F144" s="11">
        <v>46500</v>
      </c>
    </row>
    <row r="145" spans="2:6" x14ac:dyDescent="0.2">
      <c r="B145" s="95"/>
      <c r="D145" s="10" t="s">
        <v>214</v>
      </c>
      <c r="E145" s="10" t="s">
        <v>213</v>
      </c>
      <c r="F145" s="11">
        <v>50000</v>
      </c>
    </row>
    <row r="146" spans="2:6" x14ac:dyDescent="0.2">
      <c r="B146" s="95"/>
      <c r="D146" s="10" t="s">
        <v>146</v>
      </c>
      <c r="E146" s="10" t="s">
        <v>257</v>
      </c>
      <c r="F146" s="11">
        <v>4000</v>
      </c>
    </row>
    <row r="147" spans="2:6" x14ac:dyDescent="0.2">
      <c r="B147" s="95"/>
      <c r="D147" s="10" t="s">
        <v>146</v>
      </c>
      <c r="E147" s="10" t="s">
        <v>258</v>
      </c>
      <c r="F147" s="11">
        <v>20000</v>
      </c>
    </row>
    <row r="148" spans="2:6" x14ac:dyDescent="0.2">
      <c r="B148" s="95"/>
      <c r="D148" s="10" t="s">
        <v>146</v>
      </c>
      <c r="E148" s="10" t="s">
        <v>259</v>
      </c>
      <c r="F148" s="11">
        <v>16500</v>
      </c>
    </row>
    <row r="149" spans="2:6" x14ac:dyDescent="0.2">
      <c r="B149" s="95"/>
      <c r="D149" s="10" t="s">
        <v>146</v>
      </c>
      <c r="E149" s="10" t="s">
        <v>260</v>
      </c>
      <c r="F149" s="11">
        <v>31360</v>
      </c>
    </row>
    <row r="150" spans="2:6" x14ac:dyDescent="0.2">
      <c r="B150" s="95"/>
      <c r="D150" s="10" t="s">
        <v>146</v>
      </c>
      <c r="E150" s="10" t="s">
        <v>261</v>
      </c>
      <c r="F150" s="11">
        <v>96805</v>
      </c>
    </row>
    <row r="151" spans="2:6" x14ac:dyDescent="0.2">
      <c r="B151" s="95"/>
      <c r="D151" s="10" t="s">
        <v>146</v>
      </c>
      <c r="E151" s="10" t="s">
        <v>263</v>
      </c>
      <c r="F151" s="43">
        <v>12590</v>
      </c>
    </row>
    <row r="152" spans="2:6" x14ac:dyDescent="0.2">
      <c r="B152" s="95"/>
      <c r="D152" s="10" t="s">
        <v>146</v>
      </c>
      <c r="E152" s="10" t="s">
        <v>269</v>
      </c>
      <c r="F152" s="43">
        <v>41300</v>
      </c>
    </row>
    <row r="153" spans="2:6" x14ac:dyDescent="0.2">
      <c r="B153" s="95"/>
      <c r="D153" s="10" t="s">
        <v>146</v>
      </c>
      <c r="E153" s="10" t="s">
        <v>270</v>
      </c>
      <c r="F153" s="43">
        <v>1104</v>
      </c>
    </row>
    <row r="154" spans="2:6" x14ac:dyDescent="0.2">
      <c r="B154" s="95"/>
      <c r="D154" s="10" t="s">
        <v>146</v>
      </c>
      <c r="E154" s="10" t="s">
        <v>271</v>
      </c>
      <c r="F154" s="43">
        <v>871</v>
      </c>
    </row>
    <row r="155" spans="2:6" x14ac:dyDescent="0.2">
      <c r="B155" s="95"/>
      <c r="D155" s="10" t="s">
        <v>215</v>
      </c>
      <c r="E155" s="10" t="s">
        <v>235</v>
      </c>
      <c r="F155" s="11">
        <v>3180</v>
      </c>
    </row>
    <row r="156" spans="2:6" x14ac:dyDescent="0.2">
      <c r="B156" s="95"/>
      <c r="D156" s="17"/>
      <c r="E156" s="18" t="s">
        <v>187</v>
      </c>
      <c r="F156" s="42">
        <f>SUM(F142:F155)</f>
        <v>338397</v>
      </c>
    </row>
    <row r="157" spans="2:6" s="69" customFormat="1" x14ac:dyDescent="0.2">
      <c r="B157" s="95"/>
      <c r="D157" s="72"/>
      <c r="E157" s="72" t="s">
        <v>276</v>
      </c>
      <c r="F157" s="73"/>
    </row>
    <row r="158" spans="2:6" s="69" customFormat="1" x14ac:dyDescent="0.2">
      <c r="B158" s="95"/>
      <c r="D158" s="72"/>
      <c r="E158" s="72"/>
      <c r="F158" s="73"/>
    </row>
    <row r="159" spans="2:6" x14ac:dyDescent="0.2">
      <c r="B159" s="95"/>
      <c r="E159" s="28" t="s">
        <v>218</v>
      </c>
      <c r="F159" s="44">
        <f>F138-F156</f>
        <v>-322629</v>
      </c>
    </row>
    <row r="160" spans="2:6" x14ac:dyDescent="0.2">
      <c r="B160" s="95"/>
    </row>
    <row r="161" spans="2:6" x14ac:dyDescent="0.2">
      <c r="B161" s="95"/>
      <c r="D161" s="2" t="s">
        <v>219</v>
      </c>
      <c r="E161" s="2" t="s">
        <v>250</v>
      </c>
      <c r="F161" s="2"/>
    </row>
    <row r="162" spans="2:6" x14ac:dyDescent="0.2">
      <c r="B162" s="95"/>
      <c r="D162" s="2"/>
      <c r="E162" s="2"/>
      <c r="F162" s="2"/>
    </row>
    <row r="163" spans="2:6" x14ac:dyDescent="0.2">
      <c r="B163" s="95"/>
      <c r="D163" s="40"/>
      <c r="E163" s="6" t="s">
        <v>252</v>
      </c>
      <c r="F163" s="40"/>
    </row>
    <row r="164" spans="2:6" x14ac:dyDescent="0.2">
      <c r="B164" s="95"/>
      <c r="D164" s="8" t="s">
        <v>205</v>
      </c>
      <c r="E164" s="8" t="s">
        <v>1</v>
      </c>
      <c r="F164" s="9" t="s">
        <v>237</v>
      </c>
    </row>
    <row r="165" spans="2:6" x14ac:dyDescent="0.2">
      <c r="B165" s="95"/>
      <c r="D165" s="18"/>
      <c r="E165" s="18" t="s">
        <v>194</v>
      </c>
      <c r="F165" s="42">
        <v>0</v>
      </c>
    </row>
    <row r="166" spans="2:6" x14ac:dyDescent="0.2">
      <c r="B166" s="95"/>
    </row>
    <row r="167" spans="2:6" ht="12.75" customHeight="1" x14ac:dyDescent="0.2">
      <c r="B167" s="95" t="s">
        <v>287</v>
      </c>
      <c r="D167" s="40"/>
      <c r="E167" s="6" t="s">
        <v>253</v>
      </c>
      <c r="F167" s="40"/>
    </row>
    <row r="168" spans="2:6" x14ac:dyDescent="0.2">
      <c r="B168" s="95"/>
      <c r="D168" s="8" t="s">
        <v>205</v>
      </c>
      <c r="E168" s="8" t="s">
        <v>1</v>
      </c>
      <c r="F168" s="9" t="s">
        <v>237</v>
      </c>
    </row>
    <row r="169" spans="2:6" x14ac:dyDescent="0.2">
      <c r="B169" s="95"/>
      <c r="D169" s="10" t="s">
        <v>177</v>
      </c>
      <c r="E169" s="10" t="s">
        <v>221</v>
      </c>
      <c r="F169" s="11">
        <v>1000</v>
      </c>
    </row>
    <row r="170" spans="2:6" x14ac:dyDescent="0.2">
      <c r="B170" s="95"/>
      <c r="D170" s="10" t="s">
        <v>177</v>
      </c>
      <c r="E170" s="45" t="s">
        <v>289</v>
      </c>
      <c r="F170" s="11">
        <v>1000</v>
      </c>
    </row>
    <row r="171" spans="2:6" x14ac:dyDescent="0.2">
      <c r="B171" s="95"/>
      <c r="D171" s="10" t="s">
        <v>177</v>
      </c>
      <c r="E171" s="45" t="s">
        <v>288</v>
      </c>
      <c r="F171" s="11">
        <v>300</v>
      </c>
    </row>
    <row r="172" spans="2:6" x14ac:dyDescent="0.2">
      <c r="B172" s="95"/>
      <c r="D172" s="10" t="s">
        <v>197</v>
      </c>
      <c r="E172" s="10" t="s">
        <v>221</v>
      </c>
      <c r="F172" s="11">
        <v>4112</v>
      </c>
    </row>
    <row r="173" spans="2:6" x14ac:dyDescent="0.2">
      <c r="B173" s="95"/>
      <c r="D173" s="17"/>
      <c r="E173" s="18" t="s">
        <v>198</v>
      </c>
      <c r="F173" s="42">
        <f>SUM(F169:F172)</f>
        <v>6412</v>
      </c>
    </row>
    <row r="174" spans="2:6" x14ac:dyDescent="0.2">
      <c r="B174" s="95"/>
    </row>
    <row r="175" spans="2:6" x14ac:dyDescent="0.2">
      <c r="B175" s="95"/>
      <c r="E175" s="28" t="s">
        <v>220</v>
      </c>
      <c r="F175" s="44">
        <f>F165-F173</f>
        <v>-6412</v>
      </c>
    </row>
    <row r="176" spans="2:6" x14ac:dyDescent="0.2">
      <c r="B176" s="95"/>
    </row>
    <row r="177" spans="1:9" x14ac:dyDescent="0.2">
      <c r="B177" s="95"/>
      <c r="E177" s="76" t="s">
        <v>281</v>
      </c>
      <c r="F177" s="77">
        <f>F159+F175</f>
        <v>-329041</v>
      </c>
    </row>
    <row r="178" spans="1:9" x14ac:dyDescent="0.2">
      <c r="A178" s="78"/>
      <c r="B178" s="79"/>
    </row>
    <row r="179" spans="1:9" x14ac:dyDescent="0.2">
      <c r="A179" s="78"/>
      <c r="B179" s="79"/>
    </row>
    <row r="180" spans="1:9" ht="21" x14ac:dyDescent="0.2">
      <c r="A180" s="78"/>
      <c r="B180" s="96" t="s">
        <v>286</v>
      </c>
      <c r="D180" s="46" t="s">
        <v>247</v>
      </c>
      <c r="E180" s="47"/>
      <c r="F180" s="47"/>
      <c r="G180" s="48"/>
      <c r="H180" s="39"/>
      <c r="I180" s="39"/>
    </row>
    <row r="181" spans="1:9" x14ac:dyDescent="0.2">
      <c r="A181" s="78"/>
      <c r="B181" s="96"/>
      <c r="E181" s="2"/>
    </row>
    <row r="182" spans="1:9" ht="12.75" customHeight="1" x14ac:dyDescent="0.2">
      <c r="A182" s="78"/>
      <c r="B182" s="96"/>
      <c r="D182" s="49" t="s">
        <v>222</v>
      </c>
      <c r="E182" s="6" t="s">
        <v>226</v>
      </c>
      <c r="F182" s="41"/>
    </row>
    <row r="183" spans="1:9" x14ac:dyDescent="0.2">
      <c r="A183" s="78"/>
      <c r="B183" s="96"/>
      <c r="D183" s="8" t="s">
        <v>0</v>
      </c>
      <c r="E183" s="8" t="s">
        <v>1</v>
      </c>
      <c r="F183" s="9" t="s">
        <v>237</v>
      </c>
    </row>
    <row r="184" spans="1:9" x14ac:dyDescent="0.2">
      <c r="A184" s="78"/>
      <c r="B184" s="96"/>
      <c r="D184" s="10" t="s">
        <v>54</v>
      </c>
      <c r="E184" s="10" t="s">
        <v>236</v>
      </c>
      <c r="F184" s="50">
        <v>250</v>
      </c>
      <c r="G184" s="4"/>
    </row>
    <row r="185" spans="1:9" x14ac:dyDescent="0.2">
      <c r="A185" s="78"/>
      <c r="B185" s="96"/>
      <c r="D185" s="17"/>
      <c r="E185" s="18" t="s">
        <v>249</v>
      </c>
      <c r="F185" s="42">
        <f>SUM(F182:F184)</f>
        <v>250</v>
      </c>
      <c r="G185" s="4"/>
    </row>
    <row r="186" spans="1:9" x14ac:dyDescent="0.2">
      <c r="A186" s="78"/>
      <c r="B186" s="96"/>
    </row>
    <row r="187" spans="1:9" x14ac:dyDescent="0.2">
      <c r="A187" s="78"/>
      <c r="B187" s="96"/>
      <c r="D187" s="40" t="s">
        <v>223</v>
      </c>
      <c r="E187" s="6" t="s">
        <v>227</v>
      </c>
      <c r="F187" s="41"/>
    </row>
    <row r="188" spans="1:9" x14ac:dyDescent="0.2">
      <c r="A188" s="78"/>
      <c r="B188" s="96"/>
      <c r="D188" s="8" t="s">
        <v>0</v>
      </c>
      <c r="E188" s="8" t="s">
        <v>1</v>
      </c>
      <c r="F188" s="9" t="s">
        <v>237</v>
      </c>
    </row>
    <row r="189" spans="1:9" x14ac:dyDescent="0.2">
      <c r="A189" s="78"/>
      <c r="B189" s="96"/>
      <c r="D189" s="10" t="s">
        <v>145</v>
      </c>
      <c r="E189" s="10" t="s">
        <v>272</v>
      </c>
      <c r="F189" s="71">
        <v>10000</v>
      </c>
    </row>
    <row r="190" spans="1:9" x14ac:dyDescent="0.2">
      <c r="A190" s="78"/>
      <c r="B190" s="96"/>
      <c r="D190" s="10" t="s">
        <v>145</v>
      </c>
      <c r="E190" s="10" t="s">
        <v>273</v>
      </c>
      <c r="F190" s="71">
        <v>10000</v>
      </c>
    </row>
    <row r="191" spans="1:9" x14ac:dyDescent="0.2">
      <c r="A191" s="78"/>
      <c r="B191" s="96"/>
      <c r="D191" s="10" t="s">
        <v>145</v>
      </c>
      <c r="E191" s="10" t="s">
        <v>274</v>
      </c>
      <c r="F191" s="11">
        <v>250</v>
      </c>
    </row>
    <row r="192" spans="1:9" x14ac:dyDescent="0.2">
      <c r="A192" s="78"/>
      <c r="B192" s="96"/>
      <c r="D192" s="10" t="s">
        <v>146</v>
      </c>
      <c r="E192" s="10" t="s">
        <v>275</v>
      </c>
      <c r="F192" s="11">
        <v>500</v>
      </c>
    </row>
    <row r="193" spans="1:9" x14ac:dyDescent="0.2">
      <c r="A193" s="78"/>
      <c r="B193" s="96"/>
      <c r="D193" s="10" t="s">
        <v>162</v>
      </c>
      <c r="E193" s="10" t="s">
        <v>224</v>
      </c>
      <c r="F193" s="11">
        <v>250</v>
      </c>
    </row>
    <row r="194" spans="1:9" x14ac:dyDescent="0.2">
      <c r="A194" s="78"/>
      <c r="B194" s="96"/>
      <c r="D194" s="10" t="s">
        <v>147</v>
      </c>
      <c r="E194" s="10" t="s">
        <v>225</v>
      </c>
      <c r="F194" s="11">
        <v>100</v>
      </c>
    </row>
    <row r="195" spans="1:9" x14ac:dyDescent="0.2">
      <c r="A195" s="78"/>
      <c r="B195" s="96"/>
      <c r="D195" s="17"/>
      <c r="E195" s="18" t="s">
        <v>228</v>
      </c>
      <c r="F195" s="42">
        <f>SUM(F189:F194)</f>
        <v>21100</v>
      </c>
    </row>
    <row r="196" spans="1:9" x14ac:dyDescent="0.2">
      <c r="A196" s="78"/>
      <c r="B196" s="96"/>
    </row>
    <row r="197" spans="1:9" x14ac:dyDescent="0.2">
      <c r="A197" s="78"/>
      <c r="B197" s="96"/>
      <c r="E197" s="28" t="s">
        <v>229</v>
      </c>
      <c r="F197" s="44">
        <f>F184-F195</f>
        <v>-20850</v>
      </c>
    </row>
    <row r="198" spans="1:9" x14ac:dyDescent="0.2">
      <c r="A198" s="78"/>
      <c r="B198" s="96"/>
    </row>
    <row r="199" spans="1:9" s="53" customFormat="1" x14ac:dyDescent="0.2">
      <c r="A199" s="80"/>
      <c r="B199" s="96"/>
      <c r="D199" s="51"/>
      <c r="E199" s="51" t="s">
        <v>282</v>
      </c>
      <c r="F199" s="52"/>
    </row>
    <row r="200" spans="1:9" s="53" customFormat="1" x14ac:dyDescent="0.2">
      <c r="A200" s="80"/>
      <c r="B200" s="96"/>
      <c r="D200" s="51"/>
      <c r="E200" s="51"/>
      <c r="F200" s="52"/>
    </row>
    <row r="201" spans="1:9" x14ac:dyDescent="0.2">
      <c r="A201" s="78"/>
      <c r="B201" s="96"/>
      <c r="E201" s="77" t="s">
        <v>283</v>
      </c>
      <c r="F201" s="77">
        <f>F197</f>
        <v>-20850</v>
      </c>
    </row>
    <row r="202" spans="1:9" x14ac:dyDescent="0.2">
      <c r="A202" s="78"/>
      <c r="B202" s="79"/>
    </row>
    <row r="203" spans="1:9" ht="21" x14ac:dyDescent="0.2">
      <c r="A203" s="78"/>
      <c r="B203" s="79"/>
      <c r="D203" s="46" t="s">
        <v>246</v>
      </c>
      <c r="E203" s="47"/>
      <c r="F203" s="48"/>
      <c r="G203" s="39"/>
      <c r="H203" s="39"/>
      <c r="I203" s="39"/>
    </row>
    <row r="204" spans="1:9" x14ac:dyDescent="0.2">
      <c r="A204" s="78"/>
      <c r="B204" s="79"/>
    </row>
    <row r="205" spans="1:9" x14ac:dyDescent="0.2">
      <c r="E205" s="51" t="s">
        <v>230</v>
      </c>
      <c r="F205" s="52">
        <f>F37+F107+F138+F184</f>
        <v>893495</v>
      </c>
    </row>
    <row r="206" spans="1:9" x14ac:dyDescent="0.2">
      <c r="E206" s="51" t="s">
        <v>231</v>
      </c>
      <c r="F206" s="52">
        <f>F92+F120+F156+F173+F195</f>
        <v>1015492</v>
      </c>
      <c r="G206" s="13"/>
    </row>
    <row r="207" spans="1:9" x14ac:dyDescent="0.2"/>
    <row r="208" spans="1:9" x14ac:dyDescent="0.2">
      <c r="E208" s="3" t="s">
        <v>186</v>
      </c>
      <c r="F208" s="4">
        <f>F37+F138+F184</f>
        <v>701386</v>
      </c>
    </row>
    <row r="209" spans="4:9" x14ac:dyDescent="0.2">
      <c r="E209" s="3" t="s">
        <v>239</v>
      </c>
      <c r="F209" s="4">
        <f>F102</f>
        <v>179559</v>
      </c>
    </row>
    <row r="210" spans="4:9" s="53" customFormat="1" x14ac:dyDescent="0.2">
      <c r="D210" s="51"/>
      <c r="E210" s="51" t="s">
        <v>248</v>
      </c>
      <c r="F210" s="52">
        <f>SUM(F208:F209)</f>
        <v>880945</v>
      </c>
    </row>
    <row r="211" spans="4:9" s="53" customFormat="1" x14ac:dyDescent="0.2">
      <c r="D211" s="51"/>
      <c r="E211" s="51" t="s">
        <v>187</v>
      </c>
      <c r="F211" s="52">
        <f>F92+F156+F195</f>
        <v>719530</v>
      </c>
    </row>
    <row r="212" spans="4:9" s="53" customFormat="1" x14ac:dyDescent="0.2">
      <c r="D212" s="51"/>
      <c r="E212" s="51" t="s">
        <v>234</v>
      </c>
      <c r="F212" s="52">
        <f>F208-F211+F209</f>
        <v>161415</v>
      </c>
      <c r="G212" s="54"/>
    </row>
    <row r="213" spans="4:9" x14ac:dyDescent="0.2"/>
    <row r="214" spans="4:9" s="53" customFormat="1" x14ac:dyDescent="0.2">
      <c r="D214" s="51"/>
      <c r="E214" s="51" t="s">
        <v>240</v>
      </c>
      <c r="F214" s="52">
        <f>SUM(F103:F105)</f>
        <v>12550</v>
      </c>
      <c r="G214" s="54"/>
    </row>
    <row r="215" spans="4:9" x14ac:dyDescent="0.2">
      <c r="E215" s="3" t="s">
        <v>241</v>
      </c>
      <c r="F215" s="4">
        <f>F209</f>
        <v>179559</v>
      </c>
      <c r="G215" s="13"/>
    </row>
    <row r="216" spans="4:9" s="53" customFormat="1" x14ac:dyDescent="0.2">
      <c r="D216" s="51"/>
      <c r="E216" s="51" t="s">
        <v>198</v>
      </c>
      <c r="F216" s="52">
        <f>F120+F173</f>
        <v>295962</v>
      </c>
    </row>
    <row r="217" spans="4:9" s="53" customFormat="1" x14ac:dyDescent="0.2">
      <c r="D217" s="51"/>
      <c r="E217" s="51" t="s">
        <v>234</v>
      </c>
      <c r="F217" s="52">
        <f>F214-F216</f>
        <v>-283412</v>
      </c>
    </row>
    <row r="218" spans="4:9" s="53" customFormat="1" x14ac:dyDescent="0.2">
      <c r="D218" s="51"/>
      <c r="E218" s="51"/>
      <c r="F218" s="52"/>
    </row>
    <row r="219" spans="4:9" x14ac:dyDescent="0.2"/>
    <row r="220" spans="4:9" s="55" customFormat="1" ht="21" x14ac:dyDescent="0.35">
      <c r="D220" s="46" t="s">
        <v>265</v>
      </c>
      <c r="E220" s="56"/>
      <c r="F220" s="57"/>
      <c r="G220" s="58"/>
      <c r="H220" s="58"/>
      <c r="I220" s="58"/>
    </row>
    <row r="221" spans="4:9" x14ac:dyDescent="0.2"/>
    <row r="222" spans="4:9" x14ac:dyDescent="0.2">
      <c r="D222" s="51" t="s">
        <v>266</v>
      </c>
      <c r="E222" s="51" t="s">
        <v>201</v>
      </c>
    </row>
    <row r="223" spans="4:9" x14ac:dyDescent="0.2"/>
    <row r="224" spans="4:9" x14ac:dyDescent="0.2">
      <c r="D224" s="10"/>
      <c r="E224" s="59" t="s">
        <v>201</v>
      </c>
      <c r="F224" s="60" t="s">
        <v>182</v>
      </c>
    </row>
    <row r="225" spans="4:6" x14ac:dyDescent="0.2">
      <c r="D225" s="8" t="s">
        <v>0</v>
      </c>
      <c r="E225" s="8" t="s">
        <v>1</v>
      </c>
      <c r="F225" s="9" t="s">
        <v>237</v>
      </c>
    </row>
    <row r="226" spans="4:6" x14ac:dyDescent="0.2">
      <c r="D226" s="10" t="s">
        <v>178</v>
      </c>
      <c r="E226" s="10" t="s">
        <v>179</v>
      </c>
      <c r="F226" s="11">
        <f>433685+14700+7312-3700</f>
        <v>451997</v>
      </c>
    </row>
    <row r="227" spans="4:6" x14ac:dyDescent="0.2">
      <c r="D227" s="10" t="s">
        <v>180</v>
      </c>
      <c r="E227" s="10" t="s">
        <v>181</v>
      </c>
      <c r="F227" s="11">
        <v>-330000</v>
      </c>
    </row>
    <row r="228" spans="4:6" x14ac:dyDescent="0.2">
      <c r="D228" s="61"/>
      <c r="E228" s="61" t="s">
        <v>202</v>
      </c>
      <c r="F228" s="62">
        <f>SUM(F226:F227)</f>
        <v>121997</v>
      </c>
    </row>
    <row r="229" spans="4:6" x14ac:dyDescent="0.2"/>
    <row r="230" spans="4:6" x14ac:dyDescent="0.2"/>
    <row r="231" spans="4:6" x14ac:dyDescent="0.2">
      <c r="E231" s="51" t="s">
        <v>230</v>
      </c>
      <c r="F231" s="52">
        <f>F205</f>
        <v>893495</v>
      </c>
    </row>
    <row r="232" spans="4:6" x14ac:dyDescent="0.2">
      <c r="E232" s="3" t="s">
        <v>242</v>
      </c>
      <c r="F232" s="4">
        <f>F226</f>
        <v>451997</v>
      </c>
    </row>
    <row r="233" spans="4:6" x14ac:dyDescent="0.2">
      <c r="E233" s="51" t="s">
        <v>244</v>
      </c>
      <c r="F233" s="52">
        <f>SUM(F231:F232)</f>
        <v>1345492</v>
      </c>
    </row>
    <row r="234" spans="4:6" x14ac:dyDescent="0.2">
      <c r="E234" s="51"/>
      <c r="F234" s="52"/>
    </row>
    <row r="235" spans="4:6" x14ac:dyDescent="0.2">
      <c r="E235" s="51" t="s">
        <v>231</v>
      </c>
      <c r="F235" s="52">
        <f>F206</f>
        <v>1015492</v>
      </c>
    </row>
    <row r="236" spans="4:6" x14ac:dyDescent="0.2">
      <c r="E236" s="3" t="s">
        <v>243</v>
      </c>
      <c r="F236" s="4">
        <f>F227*-1</f>
        <v>330000</v>
      </c>
    </row>
    <row r="237" spans="4:6" x14ac:dyDescent="0.2">
      <c r="E237" s="51" t="s">
        <v>245</v>
      </c>
      <c r="F237" s="52">
        <f>SUM(F235:F236)</f>
        <v>1345492</v>
      </c>
    </row>
    <row r="238" spans="4:6" x14ac:dyDescent="0.2"/>
    <row r="239" spans="4:6" s="63" customFormat="1" ht="18.75" x14ac:dyDescent="0.3">
      <c r="D239" s="64"/>
      <c r="E239" s="65" t="s">
        <v>264</v>
      </c>
      <c r="F239" s="66">
        <f>F233-F237</f>
        <v>0</v>
      </c>
    </row>
    <row r="240" spans="4:6" x14ac:dyDescent="0.2">
      <c r="F240" s="3" t="s">
        <v>267</v>
      </c>
    </row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</sheetData>
  <mergeCells count="16">
    <mergeCell ref="B3:B84"/>
    <mergeCell ref="B85:B125"/>
    <mergeCell ref="B167:B177"/>
    <mergeCell ref="B128:B166"/>
    <mergeCell ref="B180:B201"/>
    <mergeCell ref="F37:I37"/>
    <mergeCell ref="D1:I1"/>
    <mergeCell ref="D4:I4"/>
    <mergeCell ref="D2:I2"/>
    <mergeCell ref="F125:I125"/>
    <mergeCell ref="D128:G128"/>
    <mergeCell ref="F92:I92"/>
    <mergeCell ref="F95:I95"/>
    <mergeCell ref="F120:I120"/>
    <mergeCell ref="F107:I107"/>
    <mergeCell ref="F123:I123"/>
  </mergeCells>
  <printOptions horizontalCentered="1"/>
  <pageMargins left="0" right="0" top="0" bottom="0" header="0" footer="0"/>
  <pageSetup paperSize="8" fitToHeight="0" orientation="portrait" r:id="rId1"/>
  <headerFooter>
    <oddFooter>&amp;R&amp;D (str. &amp;P z &amp;N)</oddFooter>
  </headerFooter>
  <rowBreaks count="2" manualBreakCount="2">
    <brk id="84" max="8" man="1"/>
    <brk id="16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- souhrn</vt:lpstr>
      <vt:lpstr>'Rozpočet - souhrn'!Názvy_tisku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2014-10-09T04:35:26Z</dcterms:created>
  <dcterms:modified xsi:type="dcterms:W3CDTF">2014-11-21T09:47:41Z</dcterms:modified>
</cp:coreProperties>
</file>