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6" windowHeight="9432"/>
  </bookViews>
  <sheets>
    <sheet name="Vyhodnocení hospodaření PO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3" l="1"/>
  <c r="I15" i="3"/>
  <c r="G35" i="3"/>
  <c r="J27" i="3" l="1"/>
  <c r="J35" i="3" s="1"/>
  <c r="K22" i="3" l="1"/>
  <c r="J22" i="3"/>
  <c r="I42" i="3" l="1"/>
  <c r="F42" i="3"/>
  <c r="F41" i="3"/>
  <c r="I40" i="3"/>
  <c r="F40" i="3"/>
  <c r="H39" i="3"/>
  <c r="I39" i="3"/>
  <c r="E39" i="3"/>
  <c r="D39" i="3"/>
  <c r="I37" i="3"/>
  <c r="F37" i="3"/>
  <c r="H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H22" i="3"/>
  <c r="G22" i="3"/>
  <c r="E22" i="3"/>
  <c r="E36" i="3" s="1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F15" i="3"/>
  <c r="I14" i="3"/>
  <c r="F14" i="3"/>
  <c r="F39" i="3" l="1"/>
  <c r="I22" i="3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6" i="3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<sst xmlns="http://schemas.openxmlformats.org/spreadsheetml/2006/main" count="136" uniqueCount="126">
  <si>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</si>
  <si>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</si>
  <si>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</si>
  <si>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</si>
  <si>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</si>
  <si>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</si>
  <si>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</si>
  <si>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</si>
  <si>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</si>
  <si>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</si>
  <si>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</si>
  <si>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</si>
  <si>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</si>
  <si>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</si>
  <si>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</si>
  <si>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</si>
  <si>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</si>
  <si>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</si>
  <si>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</si>
  <si>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</si>
  <si>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</si>
  <si>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</si>
  <si>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</si>
  <si>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</si>
  <si>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</si>
  <si>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</si>
  <si>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</si>
  <si>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</si>
  <si>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</si>
  <si>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</si>
  <si>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</si>
  <si>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</si>
  <si>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</si>
  <si>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</si>
  <si>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</si>
  <si>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</si>
  <si>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</si>
  <si>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</si>
  <si>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</si>
  <si>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</si>
  <si>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</si>
  <si>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</si>
  <si>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</si>
  <si>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</si>
  <si>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</si>
  <si>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</si>
  <si>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</si>
  <si>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</si>
  <si>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</si>
  <si>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</si>
  <si>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</si>
  <si>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</si>
  <si>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</si>
  <si>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</si>
  <si>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</si>
  <si>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</si>
  <si>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</si>
  <si>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</si>
  <si>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</si>
  <si>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</si>
  <si>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</si>
  <si>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</si>
  <si>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</si>
  <si>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</si>
  <si>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</si>
  <si>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</si>
  <si>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</si>
  <si>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</si>
  <si>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</si>
  <si>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</si>
  <si>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</si>
  <si>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</si>
  <si>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</si>
  <si>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</si>
  <si>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</si>
  <si>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</si>
  <si>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</si>
  <si>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</si>
  <si>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</si>
  <si>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</si>
  <si>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</si>
  <si>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</si>
  <si>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</si>
  <si>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</si>
  <si>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</si>
  <si>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</si>
  <si>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IČO:</t>
  </si>
  <si>
    <t>Sídlo: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</si>
  <si>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</si>
  <si>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</si>
  <si>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</si>
  <si>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</si>
  <si>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</si>
  <si>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</si>
  <si>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</si>
  <si>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</si>
  <si>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</si>
  <si>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</si>
  <si>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</si>
  <si>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</si>
  <si>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</si>
  <si>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</si>
  <si>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</si>
  <si>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</si>
  <si>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</si>
  <si>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</si>
  <si>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</si>
  <si>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</si>
  <si>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</si>
  <si>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</si>
  <si>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</si>
  <si>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</si>
  <si>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</si>
  <si>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Vyhodnocení hospodaření podle rozpočtu za rok 2017</t>
  </si>
  <si>
    <t xml:space="preserve">Název organizace: </t>
  </si>
  <si>
    <t>Rozpočet na rok 2017</t>
  </si>
  <si>
    <t>Poslední upr rozpočet 2017</t>
  </si>
  <si>
    <t>Skutečnost 2017</t>
  </si>
  <si>
    <t>Příspěvek zřizovatele - účelový (s vyúčtováním) - např. granty, příspěvek s ÚZ</t>
  </si>
  <si>
    <t xml:space="preserve">Sestavil dne: </t>
  </si>
  <si>
    <t xml:space="preserve">Schválil dne: </t>
  </si>
  <si>
    <t>Stav fondu odměn</t>
  </si>
  <si>
    <t>Bažantová Alena</t>
  </si>
  <si>
    <t>Mgr. Miloš Zelenka</t>
  </si>
  <si>
    <t>Základní škola Chomutov. Akademika Heyrovského 4539</t>
  </si>
  <si>
    <t>Chomutov, Akademika Heyrovského 4539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</si>
</sst>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14" fontId="0" fillId="0" borderId="0" xfId="0" applyNumberFormat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topLeftCell="C1" zoomScale="70" zoomScaleNormal="70" workbookViewId="0">
      <selection activeCell="J34" sqref="J34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113</v>
      </c>
    </row>
    <row r="4" spans="2:13" ht="15" x14ac:dyDescent="0.25"/>
    <row r="5" spans="2:13" x14ac:dyDescent="0.3">
      <c r="B5" t="s">
        <v>114</v>
      </c>
      <c r="D5" t="s">
        <v>124</v>
      </c>
    </row>
    <row r="6" spans="2:13" x14ac:dyDescent="0.3">
      <c r="B6" t="s">
        <v>86</v>
      </c>
      <c r="C6" s="65"/>
      <c r="D6">
        <v>46789758</v>
      </c>
    </row>
    <row r="7" spans="2:13" x14ac:dyDescent="0.3">
      <c r="B7" t="s">
        <v>87</v>
      </c>
      <c r="D7" t="s">
        <v>125</v>
      </c>
    </row>
    <row r="8" spans="2:13" ht="15" x14ac:dyDescent="0.25"/>
    <row r="9" spans="2:13" x14ac:dyDescent="0.3">
      <c r="B9" s="1" t="s">
        <v>69</v>
      </c>
    </row>
    <row r="10" spans="2:13" ht="15.75" thickBot="1" x14ac:dyDescent="0.3"/>
    <row r="11" spans="2:13" x14ac:dyDescent="0.3">
      <c r="B11" s="94" t="s">
        <v>40</v>
      </c>
      <c r="C11" s="96" t="s">
        <v>41</v>
      </c>
      <c r="D11" s="98" t="s">
        <v>115</v>
      </c>
      <c r="E11" s="99"/>
      <c r="F11" s="100"/>
      <c r="G11" s="101" t="s">
        <v>116</v>
      </c>
      <c r="H11" s="99"/>
      <c r="I11" s="102"/>
      <c r="J11" s="98" t="s">
        <v>117</v>
      </c>
      <c r="K11" s="99"/>
      <c r="L11" s="102"/>
      <c r="M11" s="44"/>
    </row>
    <row r="12" spans="2:13" ht="29.4" thickBot="1" x14ac:dyDescent="0.35">
      <c r="B12" s="95"/>
      <c r="C12" s="97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106</v>
      </c>
    </row>
    <row r="13" spans="2:13" ht="15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88</v>
      </c>
      <c r="I13" s="83" t="s">
        <v>89</v>
      </c>
      <c r="J13" s="84" t="s">
        <v>97</v>
      </c>
      <c r="K13" s="82" t="s">
        <v>98</v>
      </c>
      <c r="L13" s="83" t="s">
        <v>99</v>
      </c>
      <c r="M13" s="85" t="s">
        <v>107</v>
      </c>
    </row>
    <row r="14" spans="2:13" x14ac:dyDescent="0.3">
      <c r="B14" s="8" t="s">
        <v>0</v>
      </c>
      <c r="C14" s="10" t="s">
        <v>108</v>
      </c>
      <c r="D14" s="66">
        <v>4270</v>
      </c>
      <c r="E14" s="67"/>
      <c r="F14" s="68">
        <f>D14+E14</f>
        <v>4270</v>
      </c>
      <c r="G14" s="66">
        <v>7850</v>
      </c>
      <c r="H14" s="67"/>
      <c r="I14" s="68">
        <f>G14+H14</f>
        <v>7850</v>
      </c>
      <c r="J14" s="66">
        <v>6660</v>
      </c>
      <c r="K14" s="67"/>
      <c r="L14" s="69">
        <f>J14+K14</f>
        <v>6660</v>
      </c>
      <c r="M14" s="46">
        <f>L14/I14</f>
        <v>0.84840764331210194</v>
      </c>
    </row>
    <row r="15" spans="2:13" x14ac:dyDescent="0.3">
      <c r="B15" s="8" t="s">
        <v>1</v>
      </c>
      <c r="C15" s="50" t="s">
        <v>118</v>
      </c>
      <c r="D15" s="70"/>
      <c r="E15" s="71"/>
      <c r="F15" s="68">
        <f t="shared" ref="F15:F42" si="0">D15+E15</f>
        <v>0</v>
      </c>
      <c r="G15" s="72">
        <v>347</v>
      </c>
      <c r="H15" s="71"/>
      <c r="I15" s="68">
        <f t="shared" ref="I15:I37" si="1">G15+H15</f>
        <v>347</v>
      </c>
      <c r="J15" s="72">
        <v>347</v>
      </c>
      <c r="K15" s="71"/>
      <c r="L15" s="69">
        <f t="shared" ref="L15:L35" si="2">J15+K15</f>
        <v>347</v>
      </c>
      <c r="M15" s="46">
        <f t="shared" ref="M15:M38" si="3">L15/I15</f>
        <v>1</v>
      </c>
    </row>
    <row r="16" spans="2:13" x14ac:dyDescent="0.3">
      <c r="B16" s="8" t="s">
        <v>3</v>
      </c>
      <c r="C16" s="63" t="s">
        <v>111</v>
      </c>
      <c r="D16" s="73"/>
      <c r="E16" s="67"/>
      <c r="F16" s="68">
        <f t="shared" si="0"/>
        <v>0</v>
      </c>
      <c r="G16" s="66">
        <v>24138</v>
      </c>
      <c r="H16" s="67"/>
      <c r="I16" s="68">
        <f t="shared" si="1"/>
        <v>24138</v>
      </c>
      <c r="J16" s="66">
        <v>23197</v>
      </c>
      <c r="K16" s="67"/>
      <c r="L16" s="69">
        <f t="shared" si="2"/>
        <v>23197</v>
      </c>
      <c r="M16" s="46">
        <f t="shared" si="3"/>
        <v>0.96101582566906951</v>
      </c>
    </row>
    <row r="17" spans="2:13" x14ac:dyDescent="0.3">
      <c r="B17" s="8" t="s">
        <v>5</v>
      </c>
      <c r="C17" s="50" t="s">
        <v>91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3">
      <c r="B18" s="8" t="s">
        <v>7</v>
      </c>
      <c r="C18" s="11" t="s">
        <v>92</v>
      </c>
      <c r="D18" s="66"/>
      <c r="E18" s="67"/>
      <c r="F18" s="68">
        <f t="shared" si="0"/>
        <v>0</v>
      </c>
      <c r="G18" s="66">
        <v>100</v>
      </c>
      <c r="H18" s="67"/>
      <c r="I18" s="68">
        <f t="shared" si="1"/>
        <v>100</v>
      </c>
      <c r="J18" s="66">
        <v>20</v>
      </c>
      <c r="K18" s="67"/>
      <c r="L18" s="69">
        <f t="shared" si="2"/>
        <v>20</v>
      </c>
      <c r="M18" s="46">
        <f t="shared" si="3"/>
        <v>0.2</v>
      </c>
    </row>
    <row r="19" spans="2:13" x14ac:dyDescent="0.3">
      <c r="B19" s="8" t="s">
        <v>9</v>
      </c>
      <c r="C19" s="12" t="s">
        <v>2</v>
      </c>
      <c r="D19" s="18"/>
      <c r="E19" s="19"/>
      <c r="F19" s="17">
        <f t="shared" si="0"/>
        <v>0</v>
      </c>
      <c r="G19" s="18"/>
      <c r="H19" s="19">
        <v>0</v>
      </c>
      <c r="I19" s="17">
        <f t="shared" si="1"/>
        <v>0</v>
      </c>
      <c r="J19" s="18">
        <v>402</v>
      </c>
      <c r="K19" s="19"/>
      <c r="L19" s="36">
        <f t="shared" si="2"/>
        <v>402</v>
      </c>
      <c r="M19" s="46" t="e">
        <f t="shared" si="3"/>
        <v>#DIV/0!</v>
      </c>
    </row>
    <row r="20" spans="2:13" x14ac:dyDescent="0.3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>
        <v>280</v>
      </c>
      <c r="I20" s="17">
        <f t="shared" si="1"/>
        <v>280</v>
      </c>
      <c r="J20" s="18"/>
      <c r="K20" s="19">
        <v>357</v>
      </c>
      <c r="L20" s="36">
        <f t="shared" si="2"/>
        <v>357</v>
      </c>
      <c r="M20" s="46">
        <f t="shared" si="3"/>
        <v>1.2749999999999999</v>
      </c>
    </row>
    <row r="21" spans="2:13" x14ac:dyDescent="0.3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3">
      <c r="B22" s="9" t="s">
        <v>15</v>
      </c>
      <c r="C22" s="14" t="s">
        <v>8</v>
      </c>
      <c r="D22" s="20">
        <f>SUM(D14:D19)</f>
        <v>4270</v>
      </c>
      <c r="E22" s="20">
        <f>SUM(E14:E21)</f>
        <v>0</v>
      </c>
      <c r="F22" s="21">
        <f t="shared" si="0"/>
        <v>4270</v>
      </c>
      <c r="G22" s="20">
        <f>SUM(G14:G21)</f>
        <v>32435</v>
      </c>
      <c r="H22" s="20">
        <f>SUM(H14:H21)</f>
        <v>280</v>
      </c>
      <c r="I22" s="21">
        <f t="shared" si="1"/>
        <v>32715</v>
      </c>
      <c r="J22" s="20">
        <f>SUM(J14:J21)</f>
        <v>30626</v>
      </c>
      <c r="K22" s="20">
        <f>SUM(K14:K21)</f>
        <v>357</v>
      </c>
      <c r="L22" s="37">
        <f t="shared" si="2"/>
        <v>30983</v>
      </c>
      <c r="M22" s="46">
        <f t="shared" si="3"/>
        <v>0.94705792449946513</v>
      </c>
    </row>
    <row r="23" spans="2:13" x14ac:dyDescent="0.3">
      <c r="B23" s="8" t="s">
        <v>17</v>
      </c>
      <c r="C23" s="12" t="s">
        <v>10</v>
      </c>
      <c r="D23" s="18">
        <v>720</v>
      </c>
      <c r="E23" s="19"/>
      <c r="F23" s="17">
        <f t="shared" si="0"/>
        <v>720</v>
      </c>
      <c r="G23" s="18">
        <v>720</v>
      </c>
      <c r="H23" s="19"/>
      <c r="I23" s="17">
        <f t="shared" si="1"/>
        <v>720</v>
      </c>
      <c r="J23" s="18">
        <v>510</v>
      </c>
      <c r="K23" s="19"/>
      <c r="L23" s="36">
        <f t="shared" si="2"/>
        <v>510</v>
      </c>
      <c r="M23" s="46">
        <f t="shared" si="3"/>
        <v>0.70833333333333337</v>
      </c>
    </row>
    <row r="24" spans="2:13" x14ac:dyDescent="0.3">
      <c r="B24" s="8" t="s">
        <v>19</v>
      </c>
      <c r="C24" s="12" t="s">
        <v>12</v>
      </c>
      <c r="D24" s="18">
        <v>2370</v>
      </c>
      <c r="E24" s="19"/>
      <c r="F24" s="17">
        <f>D24+E24</f>
        <v>2370</v>
      </c>
      <c r="G24" s="18">
        <v>3115</v>
      </c>
      <c r="H24" s="19">
        <v>20</v>
      </c>
      <c r="I24" s="17">
        <f t="shared" si="1"/>
        <v>3135</v>
      </c>
      <c r="J24" s="18">
        <v>2983</v>
      </c>
      <c r="K24" s="19">
        <v>18</v>
      </c>
      <c r="L24" s="36">
        <f t="shared" si="2"/>
        <v>3001</v>
      </c>
      <c r="M24" s="46">
        <f t="shared" si="3"/>
        <v>0.95725677830940992</v>
      </c>
    </row>
    <row r="25" spans="2:13" x14ac:dyDescent="0.3">
      <c r="B25" s="8" t="s">
        <v>20</v>
      </c>
      <c r="C25" s="12" t="s">
        <v>14</v>
      </c>
      <c r="D25" s="18">
        <v>2276</v>
      </c>
      <c r="E25" s="19"/>
      <c r="F25" s="17">
        <f t="shared" si="0"/>
        <v>2276</v>
      </c>
      <c r="G25" s="18">
        <v>2276</v>
      </c>
      <c r="H25" s="19">
        <v>250</v>
      </c>
      <c r="I25" s="17">
        <f t="shared" si="1"/>
        <v>2526</v>
      </c>
      <c r="J25" s="18">
        <v>1487</v>
      </c>
      <c r="K25" s="19">
        <v>332</v>
      </c>
      <c r="L25" s="36">
        <f t="shared" si="2"/>
        <v>1819</v>
      </c>
      <c r="M25" s="46">
        <f t="shared" si="3"/>
        <v>0.72011084718923202</v>
      </c>
    </row>
    <row r="26" spans="2:13" x14ac:dyDescent="0.3">
      <c r="B26" s="8" t="s">
        <v>22</v>
      </c>
      <c r="C26" s="12" t="s">
        <v>16</v>
      </c>
      <c r="D26" s="18">
        <v>1943</v>
      </c>
      <c r="E26" s="19"/>
      <c r="F26" s="17">
        <f t="shared" si="0"/>
        <v>1943</v>
      </c>
      <c r="G26" s="18">
        <v>2048</v>
      </c>
      <c r="H26" s="19"/>
      <c r="I26" s="17">
        <f t="shared" si="1"/>
        <v>2048</v>
      </c>
      <c r="J26" s="18">
        <v>1083</v>
      </c>
      <c r="K26" s="19"/>
      <c r="L26" s="36">
        <f t="shared" si="2"/>
        <v>1083</v>
      </c>
      <c r="M26" s="46">
        <f t="shared" si="3"/>
        <v>0.52880859375</v>
      </c>
    </row>
    <row r="27" spans="2:13" x14ac:dyDescent="0.3">
      <c r="B27" s="8" t="s">
        <v>24</v>
      </c>
      <c r="C27" s="12" t="s">
        <v>18</v>
      </c>
      <c r="D27" s="18">
        <f>SUM(D28:D29)</f>
        <v>0</v>
      </c>
      <c r="E27" s="19">
        <v>0</v>
      </c>
      <c r="F27" s="17">
        <f t="shared" si="0"/>
        <v>0</v>
      </c>
      <c r="G27" s="18">
        <v>16963</v>
      </c>
      <c r="H27" s="19">
        <v>0</v>
      </c>
      <c r="I27" s="17">
        <f t="shared" si="1"/>
        <v>16963</v>
      </c>
      <c r="J27" s="18">
        <f>SUM(J28:J29)</f>
        <v>23193</v>
      </c>
      <c r="K27" s="19">
        <v>0</v>
      </c>
      <c r="L27" s="36">
        <f t="shared" si="2"/>
        <v>23193</v>
      </c>
      <c r="M27" s="46">
        <f t="shared" si="3"/>
        <v>1.3672699404586452</v>
      </c>
    </row>
    <row r="28" spans="2:13" x14ac:dyDescent="0.3">
      <c r="B28" s="8" t="s">
        <v>26</v>
      </c>
      <c r="C28" s="50" t="s">
        <v>50</v>
      </c>
      <c r="D28" s="18"/>
      <c r="E28" s="19"/>
      <c r="F28" s="17">
        <f t="shared" si="0"/>
        <v>0</v>
      </c>
      <c r="G28" s="18"/>
      <c r="H28" s="19"/>
      <c r="I28" s="17">
        <f t="shared" si="1"/>
        <v>0</v>
      </c>
      <c r="J28" s="18">
        <v>17385</v>
      </c>
      <c r="K28" s="19"/>
      <c r="L28" s="36">
        <f t="shared" si="2"/>
        <v>17385</v>
      </c>
      <c r="M28" s="46" t="e">
        <f t="shared" si="3"/>
        <v>#DIV/0!</v>
      </c>
    </row>
    <row r="29" spans="2:13" x14ac:dyDescent="0.3">
      <c r="B29" s="8" t="s">
        <v>28</v>
      </c>
      <c r="C29" s="51" t="s">
        <v>21</v>
      </c>
      <c r="D29" s="18"/>
      <c r="E29" s="19"/>
      <c r="F29" s="17">
        <f t="shared" si="0"/>
        <v>0</v>
      </c>
      <c r="G29" s="18"/>
      <c r="H29" s="19"/>
      <c r="I29" s="17">
        <f t="shared" si="1"/>
        <v>0</v>
      </c>
      <c r="J29" s="18">
        <v>5808</v>
      </c>
      <c r="K29" s="19"/>
      <c r="L29" s="36">
        <f t="shared" si="2"/>
        <v>5808</v>
      </c>
      <c r="M29" s="46" t="e">
        <f t="shared" si="3"/>
        <v>#DIV/0!</v>
      </c>
    </row>
    <row r="30" spans="2:13" x14ac:dyDescent="0.3">
      <c r="B30" s="8" t="s">
        <v>30</v>
      </c>
      <c r="C30" s="12" t="s">
        <v>23</v>
      </c>
      <c r="D30" s="18"/>
      <c r="E30" s="19"/>
      <c r="F30" s="17">
        <f t="shared" si="0"/>
        <v>0</v>
      </c>
      <c r="G30" s="18">
        <v>5795</v>
      </c>
      <c r="H30" s="19"/>
      <c r="I30" s="17">
        <f t="shared" si="1"/>
        <v>5795</v>
      </c>
      <c r="J30" s="18">
        <v>72</v>
      </c>
      <c r="K30" s="19"/>
      <c r="L30" s="36">
        <f t="shared" si="2"/>
        <v>72</v>
      </c>
      <c r="M30" s="46">
        <f t="shared" si="3"/>
        <v>1.2424503882657463E-2</v>
      </c>
    </row>
    <row r="31" spans="2:13" x14ac:dyDescent="0.3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/>
      <c r="K31" s="19"/>
      <c r="L31" s="36">
        <f t="shared" si="2"/>
        <v>0</v>
      </c>
      <c r="M31" s="46" t="e">
        <f t="shared" si="3"/>
        <v>#DIV/0!</v>
      </c>
    </row>
    <row r="32" spans="2:13" x14ac:dyDescent="0.3">
      <c r="B32" s="8" t="s">
        <v>33</v>
      </c>
      <c r="C32" s="12" t="s">
        <v>27</v>
      </c>
      <c r="D32" s="18">
        <v>248</v>
      </c>
      <c r="E32" s="19"/>
      <c r="F32" s="17">
        <f t="shared" si="0"/>
        <v>248</v>
      </c>
      <c r="G32" s="18">
        <v>248</v>
      </c>
      <c r="H32" s="19"/>
      <c r="I32" s="17">
        <f t="shared" si="1"/>
        <v>248</v>
      </c>
      <c r="J32" s="18">
        <v>261</v>
      </c>
      <c r="K32" s="19"/>
      <c r="L32" s="36">
        <f t="shared" si="2"/>
        <v>261</v>
      </c>
      <c r="M32" s="46">
        <f t="shared" si="3"/>
        <v>1.0524193548387097</v>
      </c>
    </row>
    <row r="33" spans="2:18" x14ac:dyDescent="0.3">
      <c r="B33" s="8" t="s">
        <v>35</v>
      </c>
      <c r="C33" s="12" t="s">
        <v>29</v>
      </c>
      <c r="D33" s="18">
        <v>673</v>
      </c>
      <c r="E33" s="19"/>
      <c r="F33" s="17">
        <f t="shared" si="0"/>
        <v>673</v>
      </c>
      <c r="G33" s="18">
        <v>1550</v>
      </c>
      <c r="H33" s="19"/>
      <c r="I33" s="17">
        <f t="shared" si="1"/>
        <v>1550</v>
      </c>
      <c r="J33" s="18">
        <v>919</v>
      </c>
      <c r="K33" s="19"/>
      <c r="L33" s="36">
        <f t="shared" si="2"/>
        <v>919</v>
      </c>
      <c r="M33" s="46">
        <f t="shared" si="3"/>
        <v>0.59290322580645161</v>
      </c>
    </row>
    <row r="34" spans="2:18" x14ac:dyDescent="0.3">
      <c r="B34" s="8" t="s">
        <v>36</v>
      </c>
      <c r="C34" s="12" t="s">
        <v>105</v>
      </c>
      <c r="D34" s="18">
        <v>228</v>
      </c>
      <c r="E34" s="18"/>
      <c r="F34" s="17">
        <f t="shared" si="0"/>
        <v>228</v>
      </c>
      <c r="G34" s="18">
        <v>228</v>
      </c>
      <c r="H34" s="18"/>
      <c r="I34" s="17">
        <f t="shared" si="1"/>
        <v>228</v>
      </c>
      <c r="J34" s="18">
        <v>228</v>
      </c>
      <c r="K34" s="18"/>
      <c r="L34" s="36">
        <f t="shared" si="2"/>
        <v>228</v>
      </c>
      <c r="M34" s="46">
        <f t="shared" si="3"/>
        <v>1</v>
      </c>
    </row>
    <row r="35" spans="2:18" x14ac:dyDescent="0.3">
      <c r="B35" s="9" t="s">
        <v>38</v>
      </c>
      <c r="C35" s="14" t="s">
        <v>31</v>
      </c>
      <c r="D35" s="20">
        <f>SUM(D23:D27)+SUM(D30:D33)</f>
        <v>8230</v>
      </c>
      <c r="E35" s="20">
        <f>SUM(E23:E27)+SUM(E30:E33)</f>
        <v>0</v>
      </c>
      <c r="F35" s="21">
        <f t="shared" si="0"/>
        <v>8230</v>
      </c>
      <c r="G35" s="20">
        <f>SUM(G23:G27)+SUM(G30:G33)</f>
        <v>32715</v>
      </c>
      <c r="H35" s="20">
        <f>SUM(H23:H27)+SUM(H30:H33)</f>
        <v>270</v>
      </c>
      <c r="I35" s="21">
        <f t="shared" si="1"/>
        <v>32985</v>
      </c>
      <c r="J35" s="20">
        <f>SUM(J23:J27)+SUM(J30:J33)</f>
        <v>30508</v>
      </c>
      <c r="K35" s="20">
        <f>SUM(K23:K27)+SUM(K30:K33)</f>
        <v>350</v>
      </c>
      <c r="L35" s="21">
        <f t="shared" si="2"/>
        <v>30858</v>
      </c>
      <c r="M35" s="46">
        <f t="shared" si="3"/>
        <v>0.93551614370168257</v>
      </c>
    </row>
    <row r="36" spans="2:18" x14ac:dyDescent="0.3">
      <c r="B36" s="9" t="s">
        <v>93</v>
      </c>
      <c r="C36" s="14" t="s">
        <v>100</v>
      </c>
      <c r="D36" s="20">
        <f>D22-D35</f>
        <v>-3960</v>
      </c>
      <c r="E36" s="20">
        <f>E22-E35</f>
        <v>0</v>
      </c>
      <c r="F36" s="21">
        <f t="shared" si="0"/>
        <v>-3960</v>
      </c>
      <c r="G36" s="20">
        <f>G22-G35</f>
        <v>-280</v>
      </c>
      <c r="H36" s="20">
        <f>H22-H35</f>
        <v>10</v>
      </c>
      <c r="I36" s="21">
        <f t="shared" si="1"/>
        <v>-270</v>
      </c>
      <c r="J36" s="20">
        <f>J22-J35</f>
        <v>118</v>
      </c>
      <c r="K36" s="20">
        <f>K22-K35</f>
        <v>7</v>
      </c>
      <c r="L36" s="37">
        <f t="shared" ref="L36:L37" si="4">J36+K36</f>
        <v>125</v>
      </c>
      <c r="M36" s="46">
        <f t="shared" si="3"/>
        <v>-0.46296296296296297</v>
      </c>
    </row>
    <row r="37" spans="2:18" x14ac:dyDescent="0.3">
      <c r="B37" s="9" t="s">
        <v>94</v>
      </c>
      <c r="C37" s="62" t="s">
        <v>90</v>
      </c>
      <c r="D37" s="64">
        <v>3960</v>
      </c>
      <c r="E37" s="75"/>
      <c r="F37" s="21">
        <f t="shared" si="0"/>
        <v>3960</v>
      </c>
      <c r="G37" s="64">
        <v>3960</v>
      </c>
      <c r="H37" s="75"/>
      <c r="I37" s="21">
        <f t="shared" si="1"/>
        <v>3960</v>
      </c>
      <c r="J37" s="64">
        <v>3996</v>
      </c>
      <c r="K37" s="75"/>
      <c r="L37" s="37">
        <f t="shared" si="4"/>
        <v>3996</v>
      </c>
      <c r="M37" s="46">
        <f t="shared" si="3"/>
        <v>1.009090909090909</v>
      </c>
    </row>
    <row r="38" spans="2:18" ht="15" thickBot="1" x14ac:dyDescent="0.35">
      <c r="B38" s="15" t="s">
        <v>95</v>
      </c>
      <c r="C38" s="23" t="s">
        <v>104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3680</v>
      </c>
      <c r="H38" s="24">
        <f>H36+H37</f>
        <v>10</v>
      </c>
      <c r="I38" s="25">
        <f>G38+H38</f>
        <v>3690</v>
      </c>
      <c r="J38" s="24">
        <f>J36+J37</f>
        <v>4114</v>
      </c>
      <c r="K38" s="24">
        <f>K36+K37</f>
        <v>7</v>
      </c>
      <c r="L38" s="38">
        <f>J38+K38</f>
        <v>4121</v>
      </c>
      <c r="M38" s="46">
        <f t="shared" si="3"/>
        <v>1.1168021680216802</v>
      </c>
    </row>
    <row r="39" spans="2:18" ht="15" x14ac:dyDescent="0.25">
      <c r="B39" s="32" t="s">
        <v>96</v>
      </c>
      <c r="C39" s="26" t="s">
        <v>34</v>
      </c>
      <c r="D39" s="27">
        <f>SUM(D40:D41)</f>
        <v>228</v>
      </c>
      <c r="E39" s="27">
        <f>SUM(E40:E41)</f>
        <v>0</v>
      </c>
      <c r="F39" s="28">
        <f t="shared" si="0"/>
        <v>228</v>
      </c>
      <c r="G39" s="27">
        <v>228</v>
      </c>
      <c r="H39" s="27">
        <f>SUM(H40:H41)</f>
        <v>0</v>
      </c>
      <c r="I39" s="28">
        <f t="shared" ref="I39:I42" si="5">G39+H39</f>
        <v>228</v>
      </c>
      <c r="J39" s="27">
        <f>SUM(J40:J41)</f>
        <v>0</v>
      </c>
      <c r="K39" s="27">
        <f>SUM(K40:K41)</f>
        <v>228</v>
      </c>
      <c r="L39" s="39">
        <f t="shared" ref="L39:L42" si="6">J39+K39</f>
        <v>228</v>
      </c>
      <c r="M39" s="47">
        <f t="shared" ref="M39:M42" si="7">IF(I39=0,"",L39/I39)</f>
        <v>1</v>
      </c>
    </row>
    <row r="40" spans="2:18" ht="15" x14ac:dyDescent="0.25">
      <c r="B40" s="33" t="s">
        <v>101</v>
      </c>
      <c r="C40" s="12" t="s">
        <v>51</v>
      </c>
      <c r="D40" s="18">
        <v>228</v>
      </c>
      <c r="E40" s="19"/>
      <c r="F40" s="17">
        <f t="shared" si="0"/>
        <v>228</v>
      </c>
      <c r="G40" s="18">
        <v>228</v>
      </c>
      <c r="H40" s="19"/>
      <c r="I40" s="17">
        <f t="shared" si="5"/>
        <v>228</v>
      </c>
      <c r="J40" s="18"/>
      <c r="K40" s="19">
        <v>228</v>
      </c>
      <c r="L40" s="36">
        <f t="shared" si="6"/>
        <v>228</v>
      </c>
      <c r="M40" s="46">
        <f t="shared" si="7"/>
        <v>1</v>
      </c>
    </row>
    <row r="41" spans="2:18" ht="15" thickBot="1" x14ac:dyDescent="0.35">
      <c r="B41" s="35" t="s">
        <v>102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" thickBot="1" x14ac:dyDescent="0.35">
      <c r="B42" s="34" t="s">
        <v>103</v>
      </c>
      <c r="C42" s="16" t="s">
        <v>39</v>
      </c>
      <c r="D42" s="40"/>
      <c r="E42" s="74"/>
      <c r="F42" s="41">
        <f t="shared" si="0"/>
        <v>0</v>
      </c>
      <c r="G42" s="40">
        <v>65</v>
      </c>
      <c r="H42" s="74"/>
      <c r="I42" s="41">
        <f t="shared" si="5"/>
        <v>65</v>
      </c>
      <c r="J42" s="40">
        <v>65</v>
      </c>
      <c r="K42" s="74"/>
      <c r="L42" s="42">
        <f t="shared" si="6"/>
        <v>65</v>
      </c>
      <c r="M42" s="49">
        <f t="shared" si="7"/>
        <v>1</v>
      </c>
    </row>
    <row r="43" spans="2:18" ht="15" x14ac:dyDescent="0.25"/>
    <row r="44" spans="2:18" x14ac:dyDescent="0.3">
      <c r="B44" s="1" t="s">
        <v>70</v>
      </c>
      <c r="M44"/>
    </row>
    <row r="45" spans="2:18" ht="15" x14ac:dyDescent="0.25">
      <c r="M45"/>
    </row>
    <row r="46" spans="2:18" x14ac:dyDescent="0.3">
      <c r="B46" s="87" t="s">
        <v>68</v>
      </c>
      <c r="C46" s="88"/>
      <c r="D46" s="59" t="s">
        <v>54</v>
      </c>
      <c r="F46" s="87" t="s">
        <v>76</v>
      </c>
      <c r="G46" s="89"/>
      <c r="H46" s="89"/>
      <c r="I46" s="89"/>
      <c r="J46" s="88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3">
      <c r="B47" s="90" t="s">
        <v>55</v>
      </c>
      <c r="C47" s="91"/>
      <c r="D47" s="19">
        <v>1901</v>
      </c>
      <c r="F47" s="92" t="s">
        <v>77</v>
      </c>
      <c r="G47" s="92"/>
      <c r="H47" s="92"/>
      <c r="I47" s="92"/>
      <c r="J47" s="92"/>
      <c r="K47" s="61">
        <v>395</v>
      </c>
      <c r="M47" s="52" t="s">
        <v>78</v>
      </c>
      <c r="N47" s="57"/>
      <c r="O47" s="57"/>
      <c r="P47" s="57"/>
      <c r="Q47" s="53"/>
      <c r="R47" s="19">
        <v>388</v>
      </c>
    </row>
    <row r="48" spans="2:18" x14ac:dyDescent="0.3">
      <c r="B48" s="90" t="s">
        <v>56</v>
      </c>
      <c r="C48" s="91"/>
      <c r="D48" s="19">
        <v>0</v>
      </c>
      <c r="F48" s="92" t="s">
        <v>79</v>
      </c>
      <c r="G48" s="92"/>
      <c r="H48" s="92"/>
      <c r="I48" s="92"/>
      <c r="J48" s="92"/>
      <c r="K48" s="61">
        <v>126</v>
      </c>
      <c r="M48" s="52" t="s">
        <v>80</v>
      </c>
      <c r="N48" s="57"/>
      <c r="O48" s="57"/>
      <c r="P48" s="57"/>
      <c r="Q48" s="53"/>
      <c r="R48" s="19">
        <v>100</v>
      </c>
    </row>
    <row r="49" spans="2:18" x14ac:dyDescent="0.3">
      <c r="B49" s="90" t="s">
        <v>57</v>
      </c>
      <c r="C49" s="91"/>
      <c r="D49" s="19">
        <v>261</v>
      </c>
      <c r="F49" s="92" t="s">
        <v>71</v>
      </c>
      <c r="G49" s="92"/>
      <c r="H49" s="92"/>
      <c r="I49" s="92"/>
      <c r="J49" s="92"/>
      <c r="K49" s="61">
        <v>376</v>
      </c>
      <c r="M49" s="54" t="s">
        <v>81</v>
      </c>
      <c r="N49" s="56"/>
      <c r="O49" s="56"/>
      <c r="P49" s="56"/>
      <c r="Q49" s="55"/>
      <c r="R49" s="22">
        <f>SUM(R47:R48)</f>
        <v>488</v>
      </c>
    </row>
    <row r="50" spans="2:18" x14ac:dyDescent="0.3">
      <c r="B50" s="90" t="s">
        <v>58</v>
      </c>
      <c r="C50" s="91"/>
      <c r="D50" s="19">
        <v>65</v>
      </c>
      <c r="F50" s="93" t="s">
        <v>81</v>
      </c>
      <c r="G50" s="93"/>
      <c r="H50" s="93"/>
      <c r="I50" s="93"/>
      <c r="J50" s="93"/>
      <c r="K50" s="22">
        <f>SUM(K47:K49)</f>
        <v>897</v>
      </c>
      <c r="M50" s="52"/>
      <c r="N50" s="57"/>
      <c r="O50" s="57"/>
      <c r="P50" s="57"/>
      <c r="Q50" s="53"/>
      <c r="R50" s="19"/>
    </row>
    <row r="51" spans="2:18" x14ac:dyDescent="0.3">
      <c r="B51" s="90" t="s">
        <v>59</v>
      </c>
      <c r="C51" s="91"/>
      <c r="D51" s="19"/>
      <c r="F51" s="93"/>
      <c r="G51" s="93"/>
      <c r="H51" s="93"/>
      <c r="I51" s="93"/>
      <c r="J51" s="93"/>
      <c r="K51" s="22"/>
      <c r="M51" s="52" t="s">
        <v>83</v>
      </c>
      <c r="N51" s="57"/>
      <c r="O51" s="57"/>
      <c r="P51" s="57"/>
      <c r="Q51" s="53"/>
      <c r="R51" s="19">
        <v>17</v>
      </c>
    </row>
    <row r="52" spans="2:18" x14ac:dyDescent="0.3">
      <c r="B52" s="90" t="s">
        <v>60</v>
      </c>
      <c r="C52" s="91"/>
      <c r="D52" s="19"/>
      <c r="F52" s="92" t="s">
        <v>82</v>
      </c>
      <c r="G52" s="92"/>
      <c r="H52" s="92"/>
      <c r="I52" s="92"/>
      <c r="J52" s="92"/>
      <c r="K52" s="61">
        <v>0</v>
      </c>
      <c r="M52" s="54" t="s">
        <v>85</v>
      </c>
      <c r="N52" s="56"/>
      <c r="O52" s="56"/>
      <c r="P52" s="56"/>
      <c r="Q52" s="55"/>
      <c r="R52" s="22">
        <f>SUM(R51)</f>
        <v>17</v>
      </c>
    </row>
    <row r="53" spans="2:18" s="1" customFormat="1" x14ac:dyDescent="0.3">
      <c r="B53" s="87" t="s">
        <v>61</v>
      </c>
      <c r="C53" s="88"/>
      <c r="D53" s="22">
        <f>SUM(D47:D52)</f>
        <v>2227</v>
      </c>
      <c r="F53" s="92" t="s">
        <v>72</v>
      </c>
      <c r="G53" s="92"/>
      <c r="H53" s="92"/>
      <c r="I53" s="92"/>
      <c r="J53" s="92"/>
      <c r="K53" s="61">
        <v>11</v>
      </c>
      <c r="L53"/>
      <c r="M53"/>
      <c r="N53"/>
      <c r="O53"/>
      <c r="R53" s="58"/>
    </row>
    <row r="54" spans="2:18" s="1" customFormat="1" x14ac:dyDescent="0.3">
      <c r="B54" s="87"/>
      <c r="C54" s="88"/>
      <c r="D54" s="22"/>
      <c r="F54" s="92" t="s">
        <v>73</v>
      </c>
      <c r="G54" s="92"/>
      <c r="H54" s="92"/>
      <c r="I54" s="92"/>
      <c r="J54" s="92"/>
      <c r="K54" s="61"/>
      <c r="L54"/>
      <c r="M54" s="54" t="s">
        <v>121</v>
      </c>
      <c r="N54" s="56"/>
      <c r="O54" s="56"/>
      <c r="P54" s="56"/>
      <c r="Q54" s="55"/>
      <c r="R54" s="22">
        <v>471</v>
      </c>
    </row>
    <row r="55" spans="2:18" x14ac:dyDescent="0.3">
      <c r="B55" s="90" t="s">
        <v>62</v>
      </c>
      <c r="C55" s="91"/>
      <c r="D55" s="19"/>
      <c r="F55" s="93" t="s">
        <v>84</v>
      </c>
      <c r="G55" s="93"/>
      <c r="H55" s="93"/>
      <c r="I55" s="93"/>
      <c r="J55" s="93"/>
      <c r="K55" s="22">
        <f>SUM(K52:K54)</f>
        <v>11</v>
      </c>
      <c r="M55"/>
    </row>
    <row r="56" spans="2:18" x14ac:dyDescent="0.3">
      <c r="B56" s="90" t="s">
        <v>63</v>
      </c>
      <c r="C56" s="91"/>
      <c r="D56" s="19"/>
      <c r="F56" s="87"/>
      <c r="G56" s="89"/>
      <c r="H56" s="89"/>
      <c r="I56" s="89"/>
      <c r="J56" s="88"/>
      <c r="K56" s="22"/>
      <c r="M56"/>
    </row>
    <row r="57" spans="2:18" x14ac:dyDescent="0.3">
      <c r="B57" s="90" t="s">
        <v>64</v>
      </c>
      <c r="C57" s="91"/>
      <c r="D57" s="19">
        <v>70</v>
      </c>
      <c r="F57" s="87" t="s">
        <v>110</v>
      </c>
      <c r="G57" s="89"/>
      <c r="H57" s="89"/>
      <c r="I57" s="89"/>
      <c r="J57" s="88"/>
      <c r="K57" s="22">
        <f>K50-K55</f>
        <v>886</v>
      </c>
      <c r="M57"/>
    </row>
    <row r="58" spans="2:18" x14ac:dyDescent="0.3">
      <c r="B58" s="90" t="s">
        <v>65</v>
      </c>
      <c r="C58" s="91"/>
      <c r="D58" s="19"/>
      <c r="K58" s="58"/>
      <c r="M58"/>
    </row>
    <row r="59" spans="2:18" x14ac:dyDescent="0.3">
      <c r="B59" s="90" t="s">
        <v>66</v>
      </c>
      <c r="C59" s="91"/>
      <c r="D59" s="19">
        <v>228</v>
      </c>
      <c r="M59"/>
    </row>
    <row r="60" spans="2:18" x14ac:dyDescent="0.3">
      <c r="B60" s="87" t="s">
        <v>67</v>
      </c>
      <c r="C60" s="88"/>
      <c r="D60" s="22">
        <f>SUM(D55:D59)</f>
        <v>298</v>
      </c>
      <c r="F60" s="1" t="s">
        <v>112</v>
      </c>
      <c r="G60" s="1"/>
      <c r="H60" s="1"/>
      <c r="I60" s="1"/>
      <c r="K60">
        <v>52.2</v>
      </c>
      <c r="M60"/>
    </row>
    <row r="61" spans="2:18" x14ac:dyDescent="0.3">
      <c r="B61" s="87"/>
      <c r="C61" s="88"/>
      <c r="D61" s="22"/>
      <c r="M61"/>
    </row>
    <row r="62" spans="2:18" s="1" customFormat="1" x14ac:dyDescent="0.3">
      <c r="B62" s="87" t="s">
        <v>109</v>
      </c>
      <c r="C62" s="88"/>
      <c r="D62" s="22">
        <f>D53-D60</f>
        <v>1929</v>
      </c>
    </row>
    <row r="63" spans="2:18" x14ac:dyDescent="0.3">
      <c r="M63"/>
    </row>
    <row r="64" spans="2:18" x14ac:dyDescent="0.3">
      <c r="M64"/>
    </row>
    <row r="65" spans="2:13" x14ac:dyDescent="0.3">
      <c r="B65" t="s">
        <v>119</v>
      </c>
      <c r="C65" s="86">
        <v>43214</v>
      </c>
      <c r="D65" t="s">
        <v>52</v>
      </c>
      <c r="F65" t="s">
        <v>122</v>
      </c>
      <c r="J65" t="s">
        <v>53</v>
      </c>
      <c r="M65"/>
    </row>
    <row r="66" spans="2:13" x14ac:dyDescent="0.3">
      <c r="M66"/>
    </row>
    <row r="67" spans="2:13" x14ac:dyDescent="0.3">
      <c r="B67" t="s">
        <v>120</v>
      </c>
      <c r="C67" s="86">
        <v>43214</v>
      </c>
      <c r="D67" t="s">
        <v>52</v>
      </c>
      <c r="F67" t="s">
        <v>123</v>
      </c>
      <c r="J67" t="s">
        <v>53</v>
      </c>
      <c r="M67"/>
    </row>
    <row r="68" spans="2:13" x14ac:dyDescent="0.3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2018-04-25T06:47:12Z</cp:lastPrinted>
  <dcterms:created xsi:type="dcterms:W3CDTF">2017-02-23T12:10:09Z</dcterms:created>
  <dcterms:modified xsi:type="dcterms:W3CDTF">2018-05-14T06:25:36Z</dcterms:modified>
</cp:coreProperties>
</file>