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432"/>
  </bookViews>
  <sheets>
    <sheet name="Vyhodnocení hospodaření PO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3" l="1"/>
  <c r="J36" i="3"/>
  <c r="J22" i="3" l="1"/>
  <c r="J35" i="3"/>
  <c r="G35" i="3"/>
  <c r="G22" i="3"/>
  <c r="F24" i="3" l="1"/>
  <c r="F33" i="3"/>
  <c r="F32" i="3"/>
  <c r="F31" i="3"/>
  <c r="F30" i="3"/>
  <c r="F29" i="3"/>
  <c r="F28" i="3"/>
  <c r="F27" i="3"/>
  <c r="F26" i="3"/>
  <c r="F25" i="3"/>
  <c r="F23" i="3"/>
  <c r="F21" i="3"/>
  <c r="F19" i="3"/>
  <c r="F18" i="3"/>
  <c r="F17" i="3"/>
  <c r="F16" i="3"/>
  <c r="F15" i="3"/>
  <c r="F14" i="3"/>
  <c r="R54" i="3"/>
  <c r="R52" i="3"/>
  <c r="R49" i="3"/>
  <c r="K55" i="3"/>
  <c r="K50" i="3"/>
  <c r="D60" i="3"/>
  <c r="D53" i="3"/>
  <c r="K57" i="3" l="1"/>
  <c r="D62" i="3"/>
  <c r="K35" i="3" l="1"/>
  <c r="L35" i="3"/>
  <c r="H35" i="3"/>
  <c r="I35" i="3"/>
  <c r="E35" i="3"/>
  <c r="D35" i="3"/>
  <c r="M35" i="3" l="1"/>
  <c r="D22" i="3" l="1"/>
  <c r="F22" i="3" s="1"/>
  <c r="K22" i="3" l="1"/>
  <c r="H22" i="3"/>
  <c r="E22" i="3"/>
  <c r="L42" i="3"/>
  <c r="I42" i="3"/>
  <c r="M42" i="3" s="1"/>
  <c r="F42" i="3"/>
  <c r="L41" i="3"/>
  <c r="I41" i="3"/>
  <c r="M41" i="3" s="1"/>
  <c r="F41" i="3"/>
  <c r="L40" i="3"/>
  <c r="I40" i="3"/>
  <c r="M40" i="3" s="1"/>
  <c r="F40" i="3"/>
  <c r="K39" i="3"/>
  <c r="K34" i="3" s="1"/>
  <c r="H39" i="3"/>
  <c r="H34" i="3" s="1"/>
  <c r="E39" i="3"/>
  <c r="E34" i="3" s="1"/>
  <c r="D39" i="3"/>
  <c r="D34" i="3" s="1"/>
  <c r="L33" i="3"/>
  <c r="I33" i="3"/>
  <c r="L32" i="3"/>
  <c r="I32" i="3"/>
  <c r="L31" i="3"/>
  <c r="I31" i="3"/>
  <c r="M31" i="3" s="1"/>
  <c r="L30" i="3"/>
  <c r="I30" i="3"/>
  <c r="L29" i="3"/>
  <c r="I29" i="3"/>
  <c r="L28" i="3"/>
  <c r="I28" i="3"/>
  <c r="L27" i="3"/>
  <c r="I27" i="3"/>
  <c r="L26" i="3"/>
  <c r="I26" i="3"/>
  <c r="L25" i="3"/>
  <c r="I25" i="3"/>
  <c r="M25" i="3" s="1"/>
  <c r="L24" i="3"/>
  <c r="I24" i="3"/>
  <c r="L23" i="3"/>
  <c r="I23" i="3"/>
  <c r="L21" i="3"/>
  <c r="I21" i="3"/>
  <c r="L20" i="3"/>
  <c r="I20" i="3"/>
  <c r="M20" i="3" s="1"/>
  <c r="L19" i="3"/>
  <c r="I19" i="3"/>
  <c r="L18" i="3"/>
  <c r="I18" i="3"/>
  <c r="M18" i="3" s="1"/>
  <c r="L17" i="3"/>
  <c r="M17" i="3" s="1"/>
  <c r="I17" i="3"/>
  <c r="L16" i="3"/>
  <c r="I16" i="3"/>
  <c r="L15" i="3"/>
  <c r="I15" i="3"/>
  <c r="L14" i="3"/>
  <c r="I14" i="3"/>
  <c r="M33" i="3" l="1"/>
  <c r="M27" i="3"/>
  <c r="M26" i="3"/>
  <c r="M24" i="3"/>
  <c r="M23" i="3"/>
  <c r="M21" i="3"/>
  <c r="M15" i="3"/>
  <c r="M14" i="3"/>
  <c r="M16" i="3"/>
  <c r="M19" i="3"/>
  <c r="M32" i="3"/>
  <c r="M30" i="3"/>
  <c r="M29" i="3"/>
  <c r="M28" i="3"/>
  <c r="I34" i="3"/>
  <c r="H36" i="3"/>
  <c r="H38" i="3" s="1"/>
  <c r="L37" i="3"/>
  <c r="L34" i="3"/>
  <c r="I39" i="3"/>
  <c r="F35" i="3"/>
  <c r="F34" i="3"/>
  <c r="E36" i="3"/>
  <c r="E38" i="3" s="1"/>
  <c r="L22" i="3"/>
  <c r="I22" i="3"/>
  <c r="L39" i="3"/>
  <c r="I37" i="3"/>
  <c r="F39" i="3"/>
  <c r="K36" i="3"/>
  <c r="K38" i="3" s="1"/>
  <c r="F37" i="3"/>
  <c r="M39" i="3" l="1"/>
  <c r="M34" i="3"/>
  <c r="M22" i="3"/>
  <c r="M37" i="3"/>
  <c r="L38" i="3"/>
  <c r="F36" i="3"/>
  <c r="D38" i="3"/>
  <c r="F38" i="3" s="1"/>
  <c r="I36" i="3"/>
  <c r="G38" i="3"/>
  <c r="I38" i="3" s="1"/>
  <c r="M38" i="3" l="1"/>
  <c r="L36" i="3"/>
  <c r="M36" i="3" s="1"/>
</calcChain>
</file>

<file path=xl/sharedStrings.xml><?xml version="1.0" encoding="utf-8"?>
<sst xmlns="http://schemas.openxmlformats.org/spreadsheetml/2006/main" count="135" uniqueCount="125">
  <si>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</si>
  <si>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</si>
  <si>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</si>
  <si>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</si>
  <si>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</si>
  <si>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</si>
  <si>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</si>
  <si>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</si>
  <si>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</si>
  <si>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</si>
  <si>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</si>
  <si>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</si>
  <si>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</si>
  <si>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</si>
  <si>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</si>
  <si>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</si>
  <si>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</si>
  <si>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</si>
  <si>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</si>
  <si>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</si>
  <si>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</si>
  <si>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</si>
  <si>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</si>
  <si>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</si>
  <si>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</si>
  <si>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</si>
  <si>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</si>
  <si>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</si>
  <si>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</si>
  <si>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</si>
  <si>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</si>
  <si>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</si>
  <si>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</si>
  <si>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</si>
  <si>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</si>
  <si>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</si>
  <si>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</si>
  <si>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</si>
  <si>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</si>
  <si>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</si>
  <si>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</si>
  <si>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</si>
  <si>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</si>
  <si>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</si>
  <si>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</si>
  <si>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</si>
  <si>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</si>
  <si>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</si>
  <si>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</si>
  <si>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</si>
  <si>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</si>
  <si>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</si>
  <si>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Sestavil dne:</t>
  </si>
  <si>
    <t>Schválil dne: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</si>
  <si>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</si>
  <si>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</si>
  <si>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</si>
  <si>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</si>
  <si>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</si>
  <si>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</si>
  <si>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</si>
  <si>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</si>
  <si>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</si>
  <si>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</si>
  <si>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</si>
  <si>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</si>
  <si>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</si>
  <si>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</si>
  <si>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</si>
  <si>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</si>
  <si>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</si>
  <si>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</si>
  <si>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</si>
  <si>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</si>
  <si>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</si>
  <si>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</si>
  <si>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</si>
  <si>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</si>
  <si>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</si>
  <si>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</si>
  <si>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</si>
  <si>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</si>
  <si>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</si>
  <si>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</si>
  <si>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</si>
  <si>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</si>
  <si>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</si>
  <si>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</si>
  <si>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Název organizace:</t>
  </si>
  <si>
    <t>IČO:</t>
  </si>
  <si>
    <t>Sídlo:</t>
  </si>
  <si>
    <t>sl.4</t>
  </si>
  <si>
    <t>sl.3+sl.4</t>
  </si>
  <si>
    <t>Příspěvek zřizovatele - provozní</t>
  </si>
  <si>
    <t>Příspěvek zřizovatele - účelový (s vyúčtováním)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</si>
  <si>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</si>
  <si>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</si>
  <si>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</si>
  <si>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</si>
  <si>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</si>
  <si>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</si>
  <si>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</si>
  <si>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</si>
  <si>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</si>
  <si>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</si>
  <si>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</si>
  <si>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</si>
  <si>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</si>
  <si>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</si>
  <si>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</si>
  <si>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Rozpočet na rok X</t>
  </si>
  <si>
    <t>Poslední upr rozpočet X</t>
  </si>
  <si>
    <t>Skutečnost X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</si>
  <si>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</si>
  <si>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</si>
  <si>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</si>
  <si>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</si>
  <si>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</si>
  <si>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Plán fondu odměn</t>
  </si>
  <si>
    <t>Provozní dotace z jiných zdrojů (mimo SMCH)</t>
  </si>
  <si>
    <t>Alena Mikšovská</t>
  </si>
  <si>
    <t>Středisko knihovnických a kulturních služeb města Chomutov, příspěvková organizace</t>
  </si>
  <si>
    <t>Chomutov, Palackého 4995/85</t>
  </si>
  <si>
    <t>Vyhodnocení hospodaření podle rozpočtu za rok 2017</t>
  </si>
  <si>
    <t>Mgr. Andrea Löblová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</si>
</sst>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23" xfId="0" applyBorder="1"/>
    <xf numFmtId="0" fontId="0" fillId="0" borderId="24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/>
    <xf numFmtId="0" fontId="4" fillId="0" borderId="27" xfId="0" applyFont="1" applyBorder="1"/>
    <xf numFmtId="0" fontId="0" fillId="0" borderId="27" xfId="0" applyBorder="1"/>
    <xf numFmtId="0" fontId="0" fillId="0" borderId="27" xfId="0" applyBorder="1" applyAlignment="1">
      <alignment horizontal="left" indent="5"/>
    </xf>
    <xf numFmtId="0" fontId="1" fillId="0" borderId="27" xfId="0" applyFont="1" applyBorder="1"/>
    <xf numFmtId="0" fontId="1" fillId="0" borderId="30" xfId="0" applyFont="1" applyBorder="1" applyAlignment="1">
      <alignment horizontal="center"/>
    </xf>
    <xf numFmtId="0" fontId="1" fillId="0" borderId="5" xfId="0" applyFont="1" applyBorder="1"/>
    <xf numFmtId="164" fontId="2" fillId="0" borderId="20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9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4" xfId="0" applyNumberFormat="1" applyFont="1" applyBorder="1" applyAlignment="1">
      <alignment horizontal="right"/>
    </xf>
    <xf numFmtId="0" fontId="1" fillId="0" borderId="25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9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5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29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6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31" xfId="0" applyNumberFormat="1" applyFont="1" applyBorder="1"/>
    <xf numFmtId="164" fontId="1" fillId="0" borderId="32" xfId="0" applyNumberFormat="1" applyFont="1" applyBorder="1"/>
    <xf numFmtId="164" fontId="5" fillId="0" borderId="33" xfId="0" applyNumberFormat="1" applyFont="1" applyBorder="1" applyAlignment="1">
      <alignment horizontal="right"/>
    </xf>
    <xf numFmtId="164" fontId="5" fillId="0" borderId="37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5" xfId="0" applyNumberFormat="1" applyFont="1" applyBorder="1" applyAlignment="1">
      <alignment horizontal="center"/>
    </xf>
    <xf numFmtId="10" fontId="1" fillId="0" borderId="28" xfId="0" applyNumberFormat="1" applyFont="1" applyBorder="1" applyAlignment="1">
      <alignment horizontal="center" vertical="center" wrapText="1"/>
    </xf>
    <xf numFmtId="10" fontId="2" fillId="0" borderId="25" xfId="0" applyNumberFormat="1" applyFont="1" applyBorder="1" applyAlignment="1">
      <alignment horizontal="center"/>
    </xf>
    <xf numFmtId="10" fontId="6" fillId="0" borderId="27" xfId="0" applyNumberFormat="1" applyFont="1" applyBorder="1"/>
    <xf numFmtId="10" fontId="6" fillId="0" borderId="25" xfId="0" applyNumberFormat="1" applyFont="1" applyBorder="1"/>
    <xf numFmtId="10" fontId="6" fillId="0" borderId="29" xfId="0" applyNumberFormat="1" applyFont="1" applyBorder="1"/>
    <xf numFmtId="10" fontId="6" fillId="0" borderId="35" xfId="0" applyNumberFormat="1" applyFont="1" applyBorder="1"/>
    <xf numFmtId="164" fontId="2" fillId="0" borderId="20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0" fontId="9" fillId="0" borderId="27" xfId="0" applyFont="1" applyBorder="1"/>
    <xf numFmtId="0" fontId="9" fillId="0" borderId="27" xfId="0" applyFont="1" applyBorder="1" applyAlignment="1">
      <alignment horizontal="left" indent="5"/>
    </xf>
    <xf numFmtId="14" fontId="0" fillId="0" borderId="0" xfId="0" applyNumberForma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3" borderId="27" xfId="0" applyFont="1" applyFill="1" applyBorder="1"/>
    <xf numFmtId="0" fontId="9" fillId="0" borderId="27" xfId="0" applyFont="1" applyBorder="1" applyAlignment="1">
      <alignment horizontal="left"/>
    </xf>
    <xf numFmtId="164" fontId="1" fillId="3" borderId="3" xfId="0" applyNumberFormat="1" applyFont="1" applyFill="1" applyBorder="1"/>
    <xf numFmtId="164" fontId="1" fillId="2" borderId="1" xfId="0" applyNumberFormat="1" applyFont="1" applyFill="1" applyBorder="1"/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C20" sqref="C20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50.5546875" bestFit="1" customWidth="1"/>
    <col min="4" max="12" width="11.6640625" customWidth="1"/>
    <col min="13" max="13" width="11.6640625" style="55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123</v>
      </c>
    </row>
    <row r="4" spans="2:13" ht="15" x14ac:dyDescent="0.25"/>
    <row r="5" spans="2:13" x14ac:dyDescent="0.3">
      <c r="B5" t="s">
        <v>88</v>
      </c>
      <c r="D5" t="s">
        <v>121</v>
      </c>
    </row>
    <row r="6" spans="2:13" x14ac:dyDescent="0.3">
      <c r="B6" t="s">
        <v>89</v>
      </c>
      <c r="D6">
        <v>360589</v>
      </c>
    </row>
    <row r="7" spans="2:13" x14ac:dyDescent="0.3">
      <c r="B7" t="s">
        <v>90</v>
      </c>
      <c r="D7" t="s">
        <v>122</v>
      </c>
    </row>
    <row r="8" spans="2:13" ht="15" x14ac:dyDescent="0.25"/>
    <row r="9" spans="2:13" x14ac:dyDescent="0.3">
      <c r="B9" s="1" t="s">
        <v>71</v>
      </c>
    </row>
    <row r="10" spans="2:13" ht="15.75" thickBot="1" x14ac:dyDescent="0.3">
      <c r="E10">
        <v>2017</v>
      </c>
      <c r="H10">
        <v>2017</v>
      </c>
      <c r="K10">
        <v>2017</v>
      </c>
    </row>
    <row r="11" spans="2:13" x14ac:dyDescent="0.3">
      <c r="B11" s="87" t="s">
        <v>40</v>
      </c>
      <c r="C11" s="89" t="s">
        <v>41</v>
      </c>
      <c r="D11" s="97" t="s">
        <v>110</v>
      </c>
      <c r="E11" s="95"/>
      <c r="F11" s="98"/>
      <c r="G11" s="94" t="s">
        <v>111</v>
      </c>
      <c r="H11" s="95"/>
      <c r="I11" s="96"/>
      <c r="J11" s="97" t="s">
        <v>112</v>
      </c>
      <c r="K11" s="95"/>
      <c r="L11" s="96"/>
      <c r="M11" s="56"/>
    </row>
    <row r="12" spans="2:13" ht="29.4" thickBot="1" x14ac:dyDescent="0.35">
      <c r="B12" s="88"/>
      <c r="C12" s="90"/>
      <c r="D12" s="7" t="s">
        <v>42</v>
      </c>
      <c r="E12" s="8" t="s">
        <v>43</v>
      </c>
      <c r="F12" s="9" t="s">
        <v>44</v>
      </c>
      <c r="G12" s="10" t="s">
        <v>42</v>
      </c>
      <c r="H12" s="8" t="s">
        <v>43</v>
      </c>
      <c r="I12" s="11" t="s">
        <v>44</v>
      </c>
      <c r="J12" s="7" t="s">
        <v>42</v>
      </c>
      <c r="K12" s="8" t="s">
        <v>43</v>
      </c>
      <c r="L12" s="11" t="s">
        <v>44</v>
      </c>
      <c r="M12" s="57" t="s">
        <v>113</v>
      </c>
    </row>
    <row r="13" spans="2:13" ht="15" x14ac:dyDescent="0.25">
      <c r="B13" s="15"/>
      <c r="C13" s="18" t="s">
        <v>45</v>
      </c>
      <c r="D13" s="12" t="s">
        <v>46</v>
      </c>
      <c r="E13" s="13" t="s">
        <v>47</v>
      </c>
      <c r="F13" s="14" t="s">
        <v>49</v>
      </c>
      <c r="G13" s="5" t="s">
        <v>48</v>
      </c>
      <c r="H13" s="4" t="s">
        <v>91</v>
      </c>
      <c r="I13" s="6" t="s">
        <v>92</v>
      </c>
      <c r="J13" s="3" t="s">
        <v>101</v>
      </c>
      <c r="K13" s="4" t="s">
        <v>102</v>
      </c>
      <c r="L13" s="6" t="s">
        <v>103</v>
      </c>
      <c r="M13" s="58" t="s">
        <v>114</v>
      </c>
    </row>
    <row r="14" spans="2:13" x14ac:dyDescent="0.3">
      <c r="B14" s="16" t="s">
        <v>0</v>
      </c>
      <c r="C14" s="19" t="s">
        <v>115</v>
      </c>
      <c r="D14" s="63">
        <v>2570</v>
      </c>
      <c r="E14" s="27"/>
      <c r="F14" s="28">
        <f>D14+E14</f>
        <v>2570</v>
      </c>
      <c r="G14" s="26">
        <v>2570</v>
      </c>
      <c r="H14" s="27"/>
      <c r="I14" s="28">
        <f>G14+H14</f>
        <v>2570</v>
      </c>
      <c r="J14" s="26">
        <v>2423</v>
      </c>
      <c r="K14" s="27">
        <v>11</v>
      </c>
      <c r="L14" s="47">
        <f>J14+K14</f>
        <v>2434</v>
      </c>
      <c r="M14" s="59">
        <f>L14/I14</f>
        <v>0.94708171206225678</v>
      </c>
    </row>
    <row r="15" spans="2:13" x14ac:dyDescent="0.3">
      <c r="B15" s="16" t="s">
        <v>1</v>
      </c>
      <c r="C15" s="66" t="s">
        <v>94</v>
      </c>
      <c r="D15" s="64">
        <v>17162</v>
      </c>
      <c r="E15" s="30"/>
      <c r="F15" s="28">
        <f t="shared" ref="F15:F33" si="0">D15+E15</f>
        <v>17162</v>
      </c>
      <c r="G15" s="29">
        <v>17618</v>
      </c>
      <c r="H15" s="30"/>
      <c r="I15" s="28">
        <f t="shared" ref="I15:I35" si="1">G15+H15</f>
        <v>17618</v>
      </c>
      <c r="J15" s="29">
        <v>17618</v>
      </c>
      <c r="K15" s="30"/>
      <c r="L15" s="47">
        <f t="shared" ref="L15:L35" si="2">J15+K15</f>
        <v>17618</v>
      </c>
      <c r="M15" s="59">
        <f t="shared" ref="M15:M38" si="3">L15/I15</f>
        <v>1</v>
      </c>
    </row>
    <row r="16" spans="2:13" x14ac:dyDescent="0.3">
      <c r="B16" s="16" t="s">
        <v>3</v>
      </c>
      <c r="C16" s="80" t="s">
        <v>119</v>
      </c>
      <c r="D16" s="65">
        <v>0</v>
      </c>
      <c r="E16" s="27"/>
      <c r="F16" s="28">
        <f t="shared" si="0"/>
        <v>0</v>
      </c>
      <c r="G16" s="26">
        <v>1000</v>
      </c>
      <c r="H16" s="27"/>
      <c r="I16" s="28">
        <f t="shared" si="1"/>
        <v>1000</v>
      </c>
      <c r="J16" s="26">
        <v>1007</v>
      </c>
      <c r="K16" s="27"/>
      <c r="L16" s="47">
        <f t="shared" si="2"/>
        <v>1007</v>
      </c>
      <c r="M16" s="59">
        <f t="shared" si="3"/>
        <v>1.0069999999999999</v>
      </c>
    </row>
    <row r="17" spans="2:13" x14ac:dyDescent="0.3">
      <c r="B17" s="16" t="s">
        <v>5</v>
      </c>
      <c r="C17" s="66" t="s">
        <v>95</v>
      </c>
      <c r="D17" s="65"/>
      <c r="E17" s="27"/>
      <c r="F17" s="28">
        <f t="shared" si="0"/>
        <v>0</v>
      </c>
      <c r="G17" s="26"/>
      <c r="H17" s="27"/>
      <c r="I17" s="28">
        <f t="shared" si="1"/>
        <v>0</v>
      </c>
      <c r="J17" s="26">
        <v>17</v>
      </c>
      <c r="K17" s="27"/>
      <c r="L17" s="47">
        <f t="shared" si="2"/>
        <v>17</v>
      </c>
      <c r="M17" s="59" t="e">
        <f t="shared" si="3"/>
        <v>#DIV/0!</v>
      </c>
    </row>
    <row r="18" spans="2:13" x14ac:dyDescent="0.3">
      <c r="B18" s="16" t="s">
        <v>7</v>
      </c>
      <c r="C18" s="20" t="s">
        <v>96</v>
      </c>
      <c r="D18" s="63">
        <v>100</v>
      </c>
      <c r="E18" s="27"/>
      <c r="F18" s="28">
        <f t="shared" si="0"/>
        <v>100</v>
      </c>
      <c r="G18" s="26">
        <v>572</v>
      </c>
      <c r="H18" s="27"/>
      <c r="I18" s="28">
        <f t="shared" si="1"/>
        <v>572</v>
      </c>
      <c r="J18" s="26">
        <v>0</v>
      </c>
      <c r="K18" s="27"/>
      <c r="L18" s="47">
        <f t="shared" si="2"/>
        <v>0</v>
      </c>
      <c r="M18" s="59">
        <f t="shared" si="3"/>
        <v>0</v>
      </c>
    </row>
    <row r="19" spans="2:13" x14ac:dyDescent="0.3">
      <c r="B19" s="16" t="s">
        <v>9</v>
      </c>
      <c r="C19" s="21" t="s">
        <v>2</v>
      </c>
      <c r="D19" s="29">
        <v>310</v>
      </c>
      <c r="E19" s="30"/>
      <c r="F19" s="28">
        <f t="shared" si="0"/>
        <v>310</v>
      </c>
      <c r="G19" s="29">
        <v>310</v>
      </c>
      <c r="H19" s="30"/>
      <c r="I19" s="28">
        <f t="shared" si="1"/>
        <v>310</v>
      </c>
      <c r="J19" s="29">
        <v>830</v>
      </c>
      <c r="K19" s="30"/>
      <c r="L19" s="47">
        <f t="shared" si="2"/>
        <v>830</v>
      </c>
      <c r="M19" s="59">
        <f t="shared" si="3"/>
        <v>2.6774193548387095</v>
      </c>
    </row>
    <row r="20" spans="2:13" x14ac:dyDescent="0.3">
      <c r="B20" s="16" t="s">
        <v>11</v>
      </c>
      <c r="C20" s="21" t="s">
        <v>4</v>
      </c>
      <c r="D20" s="29">
        <v>0</v>
      </c>
      <c r="E20" s="30"/>
      <c r="F20" s="28">
        <v>0</v>
      </c>
      <c r="G20" s="29">
        <v>0</v>
      </c>
      <c r="H20" s="30"/>
      <c r="I20" s="28">
        <f t="shared" si="1"/>
        <v>0</v>
      </c>
      <c r="J20" s="29">
        <v>0</v>
      </c>
      <c r="K20" s="30"/>
      <c r="L20" s="47">
        <f t="shared" si="2"/>
        <v>0</v>
      </c>
      <c r="M20" s="59" t="e">
        <f t="shared" si="3"/>
        <v>#DIV/0!</v>
      </c>
    </row>
    <row r="21" spans="2:13" x14ac:dyDescent="0.3">
      <c r="B21" s="16" t="s">
        <v>13</v>
      </c>
      <c r="C21" s="22" t="s">
        <v>6</v>
      </c>
      <c r="D21" s="29">
        <v>20</v>
      </c>
      <c r="E21" s="30"/>
      <c r="F21" s="28">
        <f t="shared" si="0"/>
        <v>20</v>
      </c>
      <c r="G21" s="29">
        <v>20</v>
      </c>
      <c r="H21" s="30"/>
      <c r="I21" s="28">
        <f t="shared" si="1"/>
        <v>20</v>
      </c>
      <c r="J21" s="29">
        <v>23</v>
      </c>
      <c r="K21" s="30"/>
      <c r="L21" s="47">
        <f t="shared" si="2"/>
        <v>23</v>
      </c>
      <c r="M21" s="59">
        <f t="shared" si="3"/>
        <v>1.1499999999999999</v>
      </c>
    </row>
    <row r="22" spans="2:13" x14ac:dyDescent="0.3">
      <c r="B22" s="17" t="s">
        <v>15</v>
      </c>
      <c r="C22" s="23" t="s">
        <v>8</v>
      </c>
      <c r="D22" s="31">
        <f>SUM(D14:D19)</f>
        <v>20142</v>
      </c>
      <c r="E22" s="31">
        <f>SUM(E14:E19)</f>
        <v>0</v>
      </c>
      <c r="F22" s="32">
        <f t="shared" si="0"/>
        <v>20142</v>
      </c>
      <c r="G22" s="31">
        <f>SUM(G14+G15+G16+G18+G19)</f>
        <v>22070</v>
      </c>
      <c r="H22" s="31">
        <f>SUM(H14:H19)</f>
        <v>0</v>
      </c>
      <c r="I22" s="32">
        <f t="shared" si="1"/>
        <v>22070</v>
      </c>
      <c r="J22" s="31">
        <f>SUM(J14:J19)</f>
        <v>21895</v>
      </c>
      <c r="K22" s="31">
        <f>SUM(K14:K19)</f>
        <v>11</v>
      </c>
      <c r="L22" s="48">
        <f t="shared" si="2"/>
        <v>21906</v>
      </c>
      <c r="M22" s="59">
        <f t="shared" si="3"/>
        <v>0.99256909832351603</v>
      </c>
    </row>
    <row r="23" spans="2:13" x14ac:dyDescent="0.3">
      <c r="B23" s="16" t="s">
        <v>17</v>
      </c>
      <c r="C23" s="21" t="s">
        <v>10</v>
      </c>
      <c r="D23" s="29">
        <v>460</v>
      </c>
      <c r="E23" s="30"/>
      <c r="F23" s="28">
        <f t="shared" si="0"/>
        <v>460</v>
      </c>
      <c r="G23" s="29">
        <v>232</v>
      </c>
      <c r="H23" s="30"/>
      <c r="I23" s="28">
        <f t="shared" si="1"/>
        <v>232</v>
      </c>
      <c r="J23" s="29">
        <v>230</v>
      </c>
      <c r="K23" s="30"/>
      <c r="L23" s="47">
        <f t="shared" si="2"/>
        <v>230</v>
      </c>
      <c r="M23" s="59">
        <f t="shared" si="3"/>
        <v>0.99137931034482762</v>
      </c>
    </row>
    <row r="24" spans="2:13" x14ac:dyDescent="0.3">
      <c r="B24" s="16" t="s">
        <v>19</v>
      </c>
      <c r="C24" s="21" t="s">
        <v>12</v>
      </c>
      <c r="D24" s="29">
        <v>2020</v>
      </c>
      <c r="E24" s="30"/>
      <c r="F24" s="28">
        <f>D24+E24</f>
        <v>2020</v>
      </c>
      <c r="G24" s="29">
        <v>2800</v>
      </c>
      <c r="H24" s="30"/>
      <c r="I24" s="28">
        <f t="shared" si="1"/>
        <v>2800</v>
      </c>
      <c r="J24" s="29">
        <v>2988</v>
      </c>
      <c r="K24" s="30">
        <v>1</v>
      </c>
      <c r="L24" s="47">
        <f t="shared" si="2"/>
        <v>2989</v>
      </c>
      <c r="M24" s="59">
        <f t="shared" si="3"/>
        <v>1.0674999999999999</v>
      </c>
    </row>
    <row r="25" spans="2:13" x14ac:dyDescent="0.3">
      <c r="B25" s="16" t="s">
        <v>20</v>
      </c>
      <c r="C25" s="21" t="s">
        <v>14</v>
      </c>
      <c r="D25" s="29">
        <v>1875</v>
      </c>
      <c r="E25" s="30"/>
      <c r="F25" s="28">
        <f t="shared" si="0"/>
        <v>1875</v>
      </c>
      <c r="G25" s="29">
        <v>1880</v>
      </c>
      <c r="H25" s="30"/>
      <c r="I25" s="28">
        <f t="shared" si="1"/>
        <v>1880</v>
      </c>
      <c r="J25" s="29">
        <v>1677</v>
      </c>
      <c r="K25" s="30"/>
      <c r="L25" s="47">
        <f t="shared" si="2"/>
        <v>1677</v>
      </c>
      <c r="M25" s="59">
        <f t="shared" si="3"/>
        <v>0.89202127659574471</v>
      </c>
    </row>
    <row r="26" spans="2:13" x14ac:dyDescent="0.3">
      <c r="B26" s="16" t="s">
        <v>22</v>
      </c>
      <c r="C26" s="21" t="s">
        <v>16</v>
      </c>
      <c r="D26" s="29">
        <v>2120</v>
      </c>
      <c r="E26" s="30"/>
      <c r="F26" s="28">
        <f t="shared" si="0"/>
        <v>2120</v>
      </c>
      <c r="G26" s="29">
        <v>2141</v>
      </c>
      <c r="H26" s="30"/>
      <c r="I26" s="28">
        <f t="shared" si="1"/>
        <v>2141</v>
      </c>
      <c r="J26" s="29">
        <v>2241</v>
      </c>
      <c r="K26" s="30"/>
      <c r="L26" s="47">
        <f t="shared" si="2"/>
        <v>2241</v>
      </c>
      <c r="M26" s="59">
        <f t="shared" si="3"/>
        <v>1.0467071461933677</v>
      </c>
    </row>
    <row r="27" spans="2:13" x14ac:dyDescent="0.3">
      <c r="B27" s="16" t="s">
        <v>24</v>
      </c>
      <c r="C27" s="21" t="s">
        <v>18</v>
      </c>
      <c r="D27" s="29">
        <v>9375</v>
      </c>
      <c r="E27" s="30"/>
      <c r="F27" s="28">
        <f t="shared" si="0"/>
        <v>9375</v>
      </c>
      <c r="G27" s="29">
        <v>10242</v>
      </c>
      <c r="H27" s="30"/>
      <c r="I27" s="28">
        <f t="shared" si="1"/>
        <v>10242</v>
      </c>
      <c r="J27" s="29">
        <v>10230</v>
      </c>
      <c r="K27" s="30"/>
      <c r="L27" s="47">
        <f t="shared" si="2"/>
        <v>10230</v>
      </c>
      <c r="M27" s="59">
        <f t="shared" si="3"/>
        <v>0.99882835383714119</v>
      </c>
    </row>
    <row r="28" spans="2:13" x14ac:dyDescent="0.3">
      <c r="B28" s="16" t="s">
        <v>26</v>
      </c>
      <c r="C28" s="66" t="s">
        <v>50</v>
      </c>
      <c r="D28" s="29">
        <v>8715</v>
      </c>
      <c r="E28" s="30"/>
      <c r="F28" s="28">
        <f t="shared" si="0"/>
        <v>8715</v>
      </c>
      <c r="G28" s="29">
        <v>9582</v>
      </c>
      <c r="H28" s="30"/>
      <c r="I28" s="28">
        <f t="shared" si="1"/>
        <v>9582</v>
      </c>
      <c r="J28" s="29">
        <v>9414</v>
      </c>
      <c r="K28" s="30"/>
      <c r="L28" s="47">
        <f t="shared" si="2"/>
        <v>9414</v>
      </c>
      <c r="M28" s="59">
        <f t="shared" si="3"/>
        <v>0.98246712586098939</v>
      </c>
    </row>
    <row r="29" spans="2:13" x14ac:dyDescent="0.3">
      <c r="B29" s="16" t="s">
        <v>28</v>
      </c>
      <c r="C29" s="67" t="s">
        <v>21</v>
      </c>
      <c r="D29" s="29">
        <v>660</v>
      </c>
      <c r="E29" s="30"/>
      <c r="F29" s="28">
        <f t="shared" si="0"/>
        <v>660</v>
      </c>
      <c r="G29" s="29">
        <v>660</v>
      </c>
      <c r="H29" s="30"/>
      <c r="I29" s="28">
        <f t="shared" si="1"/>
        <v>660</v>
      </c>
      <c r="J29" s="29">
        <v>816</v>
      </c>
      <c r="K29" s="30"/>
      <c r="L29" s="47">
        <f t="shared" si="2"/>
        <v>816</v>
      </c>
      <c r="M29" s="59">
        <f t="shared" si="3"/>
        <v>1.2363636363636363</v>
      </c>
    </row>
    <row r="30" spans="2:13" x14ac:dyDescent="0.3">
      <c r="B30" s="16" t="s">
        <v>30</v>
      </c>
      <c r="C30" s="21" t="s">
        <v>23</v>
      </c>
      <c r="D30" s="29">
        <v>2855</v>
      </c>
      <c r="E30" s="30"/>
      <c r="F30" s="28">
        <f t="shared" si="0"/>
        <v>2855</v>
      </c>
      <c r="G30" s="29">
        <v>3250</v>
      </c>
      <c r="H30" s="30"/>
      <c r="I30" s="28">
        <f t="shared" si="1"/>
        <v>3250</v>
      </c>
      <c r="J30" s="29">
        <v>3200</v>
      </c>
      <c r="K30" s="30"/>
      <c r="L30" s="47">
        <f t="shared" si="2"/>
        <v>3200</v>
      </c>
      <c r="M30" s="59">
        <f t="shared" si="3"/>
        <v>0.98461538461538467</v>
      </c>
    </row>
    <row r="31" spans="2:13" x14ac:dyDescent="0.3">
      <c r="B31" s="16" t="s">
        <v>32</v>
      </c>
      <c r="C31" s="21" t="s">
        <v>25</v>
      </c>
      <c r="D31" s="29">
        <v>107</v>
      </c>
      <c r="E31" s="30"/>
      <c r="F31" s="28">
        <f t="shared" si="0"/>
        <v>107</v>
      </c>
      <c r="G31" s="29">
        <v>107</v>
      </c>
      <c r="H31" s="30"/>
      <c r="I31" s="28">
        <f t="shared" si="1"/>
        <v>107</v>
      </c>
      <c r="J31" s="29">
        <v>7</v>
      </c>
      <c r="K31" s="30">
        <v>2</v>
      </c>
      <c r="L31" s="47">
        <f t="shared" si="2"/>
        <v>9</v>
      </c>
      <c r="M31" s="59">
        <f t="shared" si="3"/>
        <v>8.4112149532710276E-2</v>
      </c>
    </row>
    <row r="32" spans="2:13" x14ac:dyDescent="0.3">
      <c r="B32" s="16" t="s">
        <v>33</v>
      </c>
      <c r="C32" s="21" t="s">
        <v>27</v>
      </c>
      <c r="D32" s="29">
        <v>322</v>
      </c>
      <c r="E32" s="30"/>
      <c r="F32" s="28">
        <f t="shared" si="0"/>
        <v>322</v>
      </c>
      <c r="G32" s="29">
        <v>322</v>
      </c>
      <c r="H32" s="30"/>
      <c r="I32" s="28">
        <f t="shared" si="1"/>
        <v>322</v>
      </c>
      <c r="J32" s="29">
        <v>328</v>
      </c>
      <c r="K32" s="30"/>
      <c r="L32" s="47">
        <f t="shared" si="2"/>
        <v>328</v>
      </c>
      <c r="M32" s="59">
        <f t="shared" si="3"/>
        <v>1.0186335403726707</v>
      </c>
    </row>
    <row r="33" spans="2:18" x14ac:dyDescent="0.3">
      <c r="B33" s="16" t="s">
        <v>35</v>
      </c>
      <c r="C33" s="21" t="s">
        <v>29</v>
      </c>
      <c r="D33" s="29">
        <v>1008</v>
      </c>
      <c r="E33" s="30"/>
      <c r="F33" s="28">
        <f t="shared" si="0"/>
        <v>1008</v>
      </c>
      <c r="G33" s="29">
        <v>1096</v>
      </c>
      <c r="H33" s="30"/>
      <c r="I33" s="28">
        <f t="shared" si="1"/>
        <v>1096</v>
      </c>
      <c r="J33" s="29">
        <v>1002</v>
      </c>
      <c r="K33" s="30"/>
      <c r="L33" s="47">
        <f t="shared" si="2"/>
        <v>1002</v>
      </c>
      <c r="M33" s="59">
        <f t="shared" si="3"/>
        <v>0.91423357664233573</v>
      </c>
    </row>
    <row r="34" spans="2:18" x14ac:dyDescent="0.3">
      <c r="B34" s="16" t="s">
        <v>36</v>
      </c>
      <c r="C34" s="21" t="s">
        <v>109</v>
      </c>
      <c r="D34" s="29">
        <f>D39</f>
        <v>0</v>
      </c>
      <c r="E34" s="29">
        <f>E39</f>
        <v>0</v>
      </c>
      <c r="F34" s="28">
        <f t="shared" ref="F34:F42" si="4">D34+E34</f>
        <v>0</v>
      </c>
      <c r="G34" s="29">
        <v>498</v>
      </c>
      <c r="H34" s="29">
        <f>H39</f>
        <v>0</v>
      </c>
      <c r="I34" s="28">
        <f t="shared" si="1"/>
        <v>498</v>
      </c>
      <c r="J34" s="29">
        <v>498</v>
      </c>
      <c r="K34" s="29">
        <f>K39</f>
        <v>0</v>
      </c>
      <c r="L34" s="47">
        <f t="shared" si="2"/>
        <v>498</v>
      </c>
      <c r="M34" s="59">
        <f t="shared" si="3"/>
        <v>1</v>
      </c>
    </row>
    <row r="35" spans="2:18" x14ac:dyDescent="0.3">
      <c r="B35" s="17" t="s">
        <v>38</v>
      </c>
      <c r="C35" s="23" t="s">
        <v>31</v>
      </c>
      <c r="D35" s="31">
        <f>SUM(D23:D27)+SUM(D30:D33)</f>
        <v>20142</v>
      </c>
      <c r="E35" s="31">
        <f>SUM(E23:E27)+SUM(E30:E33)</f>
        <v>0</v>
      </c>
      <c r="F35" s="32">
        <f t="shared" si="4"/>
        <v>20142</v>
      </c>
      <c r="G35" s="31">
        <f>SUM(G23+G24+G25+G26+G27+G30+G31+G33+G32)</f>
        <v>22070</v>
      </c>
      <c r="H35" s="31">
        <f>SUM(H23:H27)+SUM(H30:H33)</f>
        <v>0</v>
      </c>
      <c r="I35" s="32">
        <f t="shared" si="1"/>
        <v>22070</v>
      </c>
      <c r="J35" s="31">
        <f>SUM(J23+J24+J25+J26+J27+J30+J31+J32+J33)</f>
        <v>21903</v>
      </c>
      <c r="K35" s="31">
        <f>SUM(K23:K27)+SUM(K30:K33)</f>
        <v>3</v>
      </c>
      <c r="L35" s="32">
        <f t="shared" si="2"/>
        <v>21906</v>
      </c>
      <c r="M35" s="59">
        <f t="shared" si="3"/>
        <v>0.99256909832351603</v>
      </c>
    </row>
    <row r="36" spans="2:18" x14ac:dyDescent="0.3">
      <c r="B36" s="17" t="s">
        <v>97</v>
      </c>
      <c r="C36" s="23" t="s">
        <v>104</v>
      </c>
      <c r="D36" s="31">
        <v>-17162</v>
      </c>
      <c r="E36" s="31">
        <f>E22-E35</f>
        <v>0</v>
      </c>
      <c r="F36" s="32">
        <f t="shared" si="4"/>
        <v>-17162</v>
      </c>
      <c r="G36" s="31">
        <v>-18162</v>
      </c>
      <c r="H36" s="31">
        <f>H22-H35</f>
        <v>0</v>
      </c>
      <c r="I36" s="32">
        <f t="shared" ref="I36:I37" si="5">G36+H36</f>
        <v>-18162</v>
      </c>
      <c r="J36" s="31">
        <f>SUM(J14+J19-J35)</f>
        <v>-18650</v>
      </c>
      <c r="K36" s="31">
        <f>K22-K35</f>
        <v>8</v>
      </c>
      <c r="L36" s="48">
        <f t="shared" ref="L36:L37" si="6">J36+K36</f>
        <v>-18642</v>
      </c>
      <c r="M36" s="59">
        <f t="shared" si="3"/>
        <v>1.026428807400066</v>
      </c>
    </row>
    <row r="37" spans="2:18" x14ac:dyDescent="0.3">
      <c r="B37" s="17" t="s">
        <v>98</v>
      </c>
      <c r="C37" s="79" t="s">
        <v>93</v>
      </c>
      <c r="D37" s="81">
        <v>17162</v>
      </c>
      <c r="E37" s="82"/>
      <c r="F37" s="32">
        <f t="shared" si="4"/>
        <v>17162</v>
      </c>
      <c r="G37" s="81">
        <v>18162</v>
      </c>
      <c r="H37" s="82"/>
      <c r="I37" s="32">
        <f t="shared" si="5"/>
        <v>18162</v>
      </c>
      <c r="J37" s="81">
        <v>18642</v>
      </c>
      <c r="K37" s="82"/>
      <c r="L37" s="48">
        <f t="shared" si="6"/>
        <v>18642</v>
      </c>
      <c r="M37" s="59">
        <f t="shared" si="3"/>
        <v>1.026428807400066</v>
      </c>
    </row>
    <row r="38" spans="2:18" ht="15" thickBot="1" x14ac:dyDescent="0.35">
      <c r="B38" s="24" t="s">
        <v>99</v>
      </c>
      <c r="C38" s="34" t="s">
        <v>108</v>
      </c>
      <c r="D38" s="35">
        <f>D36+D37</f>
        <v>0</v>
      </c>
      <c r="E38" s="35">
        <f>E36+E37</f>
        <v>0</v>
      </c>
      <c r="F38" s="36">
        <f>D38+E38</f>
        <v>0</v>
      </c>
      <c r="G38" s="35">
        <f>G36+G37</f>
        <v>0</v>
      </c>
      <c r="H38" s="35">
        <f>H36+H37</f>
        <v>0</v>
      </c>
      <c r="I38" s="36">
        <f>G38+H38</f>
        <v>0</v>
      </c>
      <c r="J38" s="35">
        <f>SUM(J36+J37)</f>
        <v>-8</v>
      </c>
      <c r="K38" s="35">
        <f>K36+K37</f>
        <v>8</v>
      </c>
      <c r="L38" s="49">
        <f>J38+K38</f>
        <v>0</v>
      </c>
      <c r="M38" s="59" t="e">
        <f t="shared" si="3"/>
        <v>#DIV/0!</v>
      </c>
    </row>
    <row r="39" spans="2:18" x14ac:dyDescent="0.3">
      <c r="B39" s="43" t="s">
        <v>100</v>
      </c>
      <c r="C39" s="37" t="s">
        <v>34</v>
      </c>
      <c r="D39" s="38">
        <f>SUM(D40:D41)</f>
        <v>0</v>
      </c>
      <c r="E39" s="38">
        <f>SUM(E40:E41)</f>
        <v>0</v>
      </c>
      <c r="F39" s="39">
        <f t="shared" si="4"/>
        <v>0</v>
      </c>
      <c r="G39" s="38">
        <v>498</v>
      </c>
      <c r="H39" s="38">
        <f>SUM(H40:H41)</f>
        <v>0</v>
      </c>
      <c r="I39" s="39">
        <f t="shared" ref="I39:I42" si="7">G39+H39</f>
        <v>498</v>
      </c>
      <c r="J39" s="38">
        <v>498</v>
      </c>
      <c r="K39" s="38">
        <f>SUM(K40:K41)</f>
        <v>0</v>
      </c>
      <c r="L39" s="50">
        <f t="shared" ref="L39:L42" si="8">J39+K39</f>
        <v>498</v>
      </c>
      <c r="M39" s="60">
        <f t="shared" ref="M39:M42" si="9">IF(I39=0,"",L39/I39)</f>
        <v>1</v>
      </c>
    </row>
    <row r="40" spans="2:18" x14ac:dyDescent="0.3">
      <c r="B40" s="44" t="s">
        <v>105</v>
      </c>
      <c r="C40" s="21" t="s">
        <v>51</v>
      </c>
      <c r="D40" s="29"/>
      <c r="E40" s="30"/>
      <c r="F40" s="28">
        <f t="shared" si="4"/>
        <v>0</v>
      </c>
      <c r="G40" s="29">
        <v>446</v>
      </c>
      <c r="H40" s="30"/>
      <c r="I40" s="28">
        <f t="shared" si="7"/>
        <v>446</v>
      </c>
      <c r="J40" s="29">
        <v>446</v>
      </c>
      <c r="K40" s="30"/>
      <c r="L40" s="47">
        <f t="shared" si="8"/>
        <v>446</v>
      </c>
      <c r="M40" s="59">
        <f t="shared" si="9"/>
        <v>1</v>
      </c>
    </row>
    <row r="41" spans="2:18" ht="15" thickBot="1" x14ac:dyDescent="0.35">
      <c r="B41" s="46" t="s">
        <v>106</v>
      </c>
      <c r="C41" s="40" t="s">
        <v>37</v>
      </c>
      <c r="D41" s="41"/>
      <c r="E41" s="42"/>
      <c r="F41" s="36">
        <f t="shared" si="4"/>
        <v>0</v>
      </c>
      <c r="G41" s="41">
        <v>52</v>
      </c>
      <c r="H41" s="42"/>
      <c r="I41" s="36">
        <f t="shared" si="7"/>
        <v>52</v>
      </c>
      <c r="J41" s="41">
        <v>52</v>
      </c>
      <c r="K41" s="42"/>
      <c r="L41" s="49">
        <f t="shared" si="8"/>
        <v>52</v>
      </c>
      <c r="M41" s="61">
        <f t="shared" si="9"/>
        <v>1</v>
      </c>
    </row>
    <row r="42" spans="2:18" ht="15" thickBot="1" x14ac:dyDescent="0.35">
      <c r="B42" s="45" t="s">
        <v>107</v>
      </c>
      <c r="C42" s="25" t="s">
        <v>39</v>
      </c>
      <c r="D42" s="51"/>
      <c r="E42" s="52"/>
      <c r="F42" s="53">
        <f t="shared" si="4"/>
        <v>0</v>
      </c>
      <c r="G42" s="51"/>
      <c r="H42" s="52"/>
      <c r="I42" s="53">
        <f t="shared" si="7"/>
        <v>0</v>
      </c>
      <c r="J42" s="51"/>
      <c r="K42" s="52"/>
      <c r="L42" s="54">
        <f t="shared" si="8"/>
        <v>0</v>
      </c>
      <c r="M42" s="62" t="str">
        <f t="shared" si="9"/>
        <v/>
      </c>
    </row>
    <row r="43" spans="2:18" x14ac:dyDescent="0.3"/>
    <row r="44" spans="2:18" x14ac:dyDescent="0.3">
      <c r="B44" s="1" t="s">
        <v>72</v>
      </c>
      <c r="M44"/>
    </row>
    <row r="45" spans="2:18" x14ac:dyDescent="0.3">
      <c r="M45"/>
    </row>
    <row r="46" spans="2:18" x14ac:dyDescent="0.3">
      <c r="B46" s="83" t="s">
        <v>70</v>
      </c>
      <c r="C46" s="85"/>
      <c r="D46" s="76" t="s">
        <v>56</v>
      </c>
      <c r="F46" s="83" t="s">
        <v>78</v>
      </c>
      <c r="G46" s="84"/>
      <c r="H46" s="84"/>
      <c r="I46" s="84"/>
      <c r="J46" s="85"/>
      <c r="K46" s="77" t="s">
        <v>77</v>
      </c>
      <c r="M46" s="71" t="s">
        <v>76</v>
      </c>
      <c r="N46" s="73"/>
      <c r="O46" s="73"/>
      <c r="P46" s="73"/>
      <c r="Q46" s="72"/>
      <c r="R46" s="76" t="s">
        <v>77</v>
      </c>
    </row>
    <row r="47" spans="2:18" x14ac:dyDescent="0.3">
      <c r="B47" s="91" t="s">
        <v>57</v>
      </c>
      <c r="C47" s="92"/>
      <c r="D47" s="30">
        <v>1256</v>
      </c>
      <c r="F47" s="86" t="s">
        <v>79</v>
      </c>
      <c r="G47" s="86"/>
      <c r="H47" s="86"/>
      <c r="I47" s="86"/>
      <c r="J47" s="86"/>
      <c r="K47" s="78">
        <v>757</v>
      </c>
      <c r="M47" s="69" t="s">
        <v>80</v>
      </c>
      <c r="N47" s="74"/>
      <c r="O47" s="74"/>
      <c r="P47" s="74"/>
      <c r="Q47" s="70"/>
      <c r="R47" s="30">
        <v>126</v>
      </c>
    </row>
    <row r="48" spans="2:18" x14ac:dyDescent="0.3">
      <c r="B48" s="91" t="s">
        <v>58</v>
      </c>
      <c r="C48" s="92"/>
      <c r="D48" s="30">
        <v>0</v>
      </c>
      <c r="F48" s="86" t="s">
        <v>81</v>
      </c>
      <c r="G48" s="86"/>
      <c r="H48" s="86"/>
      <c r="I48" s="86"/>
      <c r="J48" s="86"/>
      <c r="K48" s="78">
        <v>11</v>
      </c>
      <c r="M48" s="69" t="s">
        <v>82</v>
      </c>
      <c r="N48" s="74"/>
      <c r="O48" s="74"/>
      <c r="P48" s="74"/>
      <c r="Q48" s="70"/>
      <c r="R48" s="30">
        <v>43</v>
      </c>
    </row>
    <row r="49" spans="2:18" x14ac:dyDescent="0.3">
      <c r="B49" s="91" t="s">
        <v>59</v>
      </c>
      <c r="C49" s="92"/>
      <c r="D49" s="30">
        <v>311</v>
      </c>
      <c r="F49" s="86" t="s">
        <v>73</v>
      </c>
      <c r="G49" s="86"/>
      <c r="H49" s="86"/>
      <c r="I49" s="86"/>
      <c r="J49" s="86"/>
      <c r="K49" s="78"/>
      <c r="M49" s="71" t="s">
        <v>83</v>
      </c>
      <c r="N49" s="73"/>
      <c r="O49" s="73"/>
      <c r="P49" s="73"/>
      <c r="Q49" s="72"/>
      <c r="R49" s="33">
        <f>SUM(R47:R48)</f>
        <v>169</v>
      </c>
    </row>
    <row r="50" spans="2:18" x14ac:dyDescent="0.3">
      <c r="B50" s="91" t="s">
        <v>60</v>
      </c>
      <c r="C50" s="92"/>
      <c r="D50" s="30">
        <v>0</v>
      </c>
      <c r="F50" s="93" t="s">
        <v>83</v>
      </c>
      <c r="G50" s="93"/>
      <c r="H50" s="93"/>
      <c r="I50" s="93"/>
      <c r="J50" s="93"/>
      <c r="K50" s="33">
        <f>SUM(K47:K49)</f>
        <v>768</v>
      </c>
      <c r="M50" s="69"/>
      <c r="N50" s="74"/>
      <c r="O50" s="74"/>
      <c r="P50" s="74"/>
      <c r="Q50" s="70"/>
      <c r="R50" s="30"/>
    </row>
    <row r="51" spans="2:18" x14ac:dyDescent="0.3">
      <c r="B51" s="91" t="s">
        <v>61</v>
      </c>
      <c r="C51" s="92"/>
      <c r="D51" s="30">
        <v>0</v>
      </c>
      <c r="F51" s="93"/>
      <c r="G51" s="93"/>
      <c r="H51" s="93"/>
      <c r="I51" s="93"/>
      <c r="J51" s="93"/>
      <c r="K51" s="33"/>
      <c r="M51" s="69" t="s">
        <v>85</v>
      </c>
      <c r="N51" s="74"/>
      <c r="O51" s="74"/>
      <c r="P51" s="74"/>
      <c r="Q51" s="70"/>
      <c r="R51" s="30"/>
    </row>
    <row r="52" spans="2:18" x14ac:dyDescent="0.3">
      <c r="B52" s="91" t="s">
        <v>62</v>
      </c>
      <c r="C52" s="92"/>
      <c r="D52" s="30">
        <v>0</v>
      </c>
      <c r="F52" s="86" t="s">
        <v>84</v>
      </c>
      <c r="G52" s="86"/>
      <c r="H52" s="86"/>
      <c r="I52" s="86"/>
      <c r="J52" s="86"/>
      <c r="K52" s="78">
        <v>0</v>
      </c>
      <c r="M52" s="71" t="s">
        <v>87</v>
      </c>
      <c r="N52" s="73"/>
      <c r="O52" s="73"/>
      <c r="P52" s="73"/>
      <c r="Q52" s="72"/>
      <c r="R52" s="33">
        <f>SUM(R51)</f>
        <v>0</v>
      </c>
    </row>
    <row r="53" spans="2:18" s="1" customFormat="1" x14ac:dyDescent="0.3">
      <c r="B53" s="83" t="s">
        <v>63</v>
      </c>
      <c r="C53" s="85"/>
      <c r="D53" s="33">
        <f>SUM(D47:D52)</f>
        <v>1567</v>
      </c>
      <c r="F53" s="86" t="s">
        <v>74</v>
      </c>
      <c r="G53" s="86"/>
      <c r="H53" s="86"/>
      <c r="I53" s="86"/>
      <c r="J53" s="86"/>
      <c r="K53" s="78">
        <v>572</v>
      </c>
      <c r="L53"/>
      <c r="M53"/>
      <c r="N53"/>
      <c r="O53"/>
      <c r="R53" s="75"/>
    </row>
    <row r="54" spans="2:18" s="1" customFormat="1" x14ac:dyDescent="0.3">
      <c r="B54" s="83"/>
      <c r="C54" s="85"/>
      <c r="D54" s="33"/>
      <c r="F54" s="86" t="s">
        <v>75</v>
      </c>
      <c r="G54" s="86"/>
      <c r="H54" s="86"/>
      <c r="I54" s="86"/>
      <c r="J54" s="86"/>
      <c r="K54" s="78"/>
      <c r="L54"/>
      <c r="M54" s="71" t="s">
        <v>118</v>
      </c>
      <c r="N54" s="73"/>
      <c r="O54" s="73"/>
      <c r="P54" s="73"/>
      <c r="Q54" s="72"/>
      <c r="R54" s="33">
        <f>R47-R52</f>
        <v>126</v>
      </c>
    </row>
    <row r="55" spans="2:18" x14ac:dyDescent="0.3">
      <c r="B55" s="91" t="s">
        <v>64</v>
      </c>
      <c r="C55" s="92"/>
      <c r="D55" s="30"/>
      <c r="F55" s="93" t="s">
        <v>86</v>
      </c>
      <c r="G55" s="93"/>
      <c r="H55" s="93"/>
      <c r="I55" s="93"/>
      <c r="J55" s="93"/>
      <c r="K55" s="33">
        <f>SUM(K52:K54)</f>
        <v>572</v>
      </c>
      <c r="M55"/>
    </row>
    <row r="56" spans="2:18" x14ac:dyDescent="0.3">
      <c r="B56" s="91" t="s">
        <v>65</v>
      </c>
      <c r="C56" s="92"/>
      <c r="D56" s="30">
        <v>80</v>
      </c>
      <c r="F56" s="83"/>
      <c r="G56" s="84"/>
      <c r="H56" s="84"/>
      <c r="I56" s="84"/>
      <c r="J56" s="85"/>
      <c r="K56" s="33"/>
      <c r="M56"/>
    </row>
    <row r="57" spans="2:18" x14ac:dyDescent="0.3">
      <c r="B57" s="91" t="s">
        <v>66</v>
      </c>
      <c r="C57" s="92"/>
      <c r="D57" s="30"/>
      <c r="F57" s="83" t="s">
        <v>117</v>
      </c>
      <c r="G57" s="84"/>
      <c r="H57" s="84"/>
      <c r="I57" s="84"/>
      <c r="J57" s="85"/>
      <c r="K57" s="33">
        <f>K50-K55</f>
        <v>196</v>
      </c>
      <c r="M57"/>
    </row>
    <row r="58" spans="2:18" x14ac:dyDescent="0.3">
      <c r="B58" s="91" t="s">
        <v>67</v>
      </c>
      <c r="C58" s="92"/>
      <c r="D58" s="30"/>
      <c r="K58" s="75"/>
      <c r="M58"/>
    </row>
    <row r="59" spans="2:18" x14ac:dyDescent="0.3">
      <c r="B59" s="91" t="s">
        <v>68</v>
      </c>
      <c r="C59" s="92"/>
      <c r="D59" s="30">
        <v>52</v>
      </c>
      <c r="M59"/>
    </row>
    <row r="60" spans="2:18" x14ac:dyDescent="0.3">
      <c r="B60" s="83" t="s">
        <v>69</v>
      </c>
      <c r="C60" s="85"/>
      <c r="D60" s="33">
        <f>SUM(D55:D59)</f>
        <v>132</v>
      </c>
      <c r="M60"/>
    </row>
    <row r="61" spans="2:18" x14ac:dyDescent="0.3">
      <c r="B61" s="83"/>
      <c r="C61" s="85"/>
      <c r="D61" s="33"/>
      <c r="M61"/>
    </row>
    <row r="62" spans="2:18" s="1" customFormat="1" x14ac:dyDescent="0.3">
      <c r="B62" s="83" t="s">
        <v>116</v>
      </c>
      <c r="C62" s="85"/>
      <c r="D62" s="33">
        <f>D53-D60</f>
        <v>1435</v>
      </c>
    </row>
    <row r="63" spans="2:18" x14ac:dyDescent="0.3">
      <c r="M63"/>
    </row>
    <row r="64" spans="2:18" x14ac:dyDescent="0.3">
      <c r="M64"/>
    </row>
    <row r="65" spans="2:13" x14ac:dyDescent="0.3">
      <c r="B65" t="s">
        <v>52</v>
      </c>
      <c r="D65" t="s">
        <v>54</v>
      </c>
      <c r="J65" t="s">
        <v>55</v>
      </c>
      <c r="M65"/>
    </row>
    <row r="66" spans="2:13" x14ac:dyDescent="0.3">
      <c r="C66" s="68">
        <v>43220</v>
      </c>
      <c r="E66" t="s">
        <v>120</v>
      </c>
      <c r="M66"/>
    </row>
    <row r="67" spans="2:13" x14ac:dyDescent="0.3">
      <c r="B67" t="s">
        <v>53</v>
      </c>
      <c r="D67" t="s">
        <v>54</v>
      </c>
      <c r="J67" t="s">
        <v>55</v>
      </c>
      <c r="M67"/>
    </row>
    <row r="68" spans="2:13" x14ac:dyDescent="0.3">
      <c r="C68" s="68">
        <v>43220</v>
      </c>
      <c r="E68" t="s">
        <v>124</v>
      </c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" right="0.7" top="0.78740157499999996" bottom="0.78740157499999996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2018-05-02T06:39:47Z</cp:lastPrinted>
  <dcterms:created xsi:type="dcterms:W3CDTF">2017-02-23T12:10:09Z</dcterms:created>
  <dcterms:modified xsi:type="dcterms:W3CDTF">2018-05-14T06:27:21Z</dcterms:modified>
</cp:coreProperties>
</file>